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DieseArbeitsmappe" defaultThemeVersion="124226"/>
  <mc:AlternateContent xmlns:mc="http://schemas.openxmlformats.org/markup-compatibility/2006">
    <mc:Choice Requires="x15">
      <x15ac:absPath xmlns:x15ac="http://schemas.microsoft.com/office/spreadsheetml/2010/11/ac" url="L:\Volkswirtschaft\Datenerhebung\Formulare\Strom\2023\Homepage Lieferanten\"/>
    </mc:Choice>
  </mc:AlternateContent>
  <xr:revisionPtr revIDLastSave="0" documentId="13_ncr:1_{9EC7FA9C-D204-48D5-9249-D82B773B7786}" xr6:coauthVersionLast="47" xr6:coauthVersionMax="47" xr10:uidLastSave="{00000000-0000-0000-0000-000000000000}"/>
  <workbookProtection workbookAlgorithmName="SHA-512" workbookHashValue="BMkICF+S9Edpr9CX57rsLw6DleopDf+IFWv7csXXVRlm9zbKC5yWubqEbHiTRHwCQPO8zrIBUz/xOBPTrdgwgQ==" workbookSaltValue="YK1DCk+QHYmko4B8o6zb+w==" workbookSpinCount="100000" lockStructure="1"/>
  <bookViews>
    <workbookView xWindow="-120" yWindow="-120" windowWidth="51840" windowHeight="21240" tabRatio="666" xr2:uid="{00000000-000D-0000-FFFF-FFFF00000000}"/>
  </bookViews>
  <sheets>
    <sheet name="U" sheetId="5" r:id="rId1"/>
    <sheet name="MM_AB" sheetId="9" r:id="rId2"/>
    <sheet name="MM_RATEN" sheetId="11" r:id="rId3"/>
    <sheet name="MM_Kons" sheetId="12" r:id="rId4"/>
    <sheet name="HH_Preis" sheetId="4" r:id="rId5"/>
    <sheet name="JJ_Abg" sheetId="10" r:id="rId6"/>
    <sheet name="JJ_Anz" sheetId="8" r:id="rId7"/>
    <sheet name="L" sheetId="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4" l="1"/>
  <c r="H42" i="4"/>
  <c r="A26" i="4" l="1"/>
  <c r="A11" i="4"/>
  <c r="Q25" i="9"/>
  <c r="Q24" i="9"/>
  <c r="Q23" i="9"/>
  <c r="Q21" i="9"/>
  <c r="Q20" i="9"/>
  <c r="Q19" i="9"/>
  <c r="Q17" i="9"/>
  <c r="Q16" i="9"/>
  <c r="Q15" i="9"/>
  <c r="J24" i="8" l="1"/>
  <c r="J23" i="8"/>
  <c r="J22" i="8"/>
  <c r="J21" i="8"/>
  <c r="J20" i="8"/>
  <c r="J19" i="8"/>
  <c r="J18" i="8"/>
  <c r="J17" i="8"/>
  <c r="J15" i="8"/>
  <c r="J14" i="8"/>
  <c r="J13" i="8"/>
  <c r="J12" i="8"/>
  <c r="J11" i="8"/>
  <c r="I24" i="8"/>
  <c r="I23" i="8"/>
  <c r="I22" i="8"/>
  <c r="I21" i="8"/>
  <c r="I20" i="8"/>
  <c r="I19" i="8"/>
  <c r="I18" i="8"/>
  <c r="I17" i="8"/>
  <c r="I15" i="8"/>
  <c r="I14" i="8"/>
  <c r="I13" i="8"/>
  <c r="I12" i="8"/>
  <c r="I11" i="8"/>
  <c r="Q23" i="12"/>
  <c r="Q22" i="12"/>
  <c r="Q20" i="12"/>
  <c r="Q19" i="12"/>
  <c r="Q17" i="12"/>
  <c r="Q16" i="12"/>
  <c r="Q15" i="12"/>
  <c r="Q14" i="12"/>
  <c r="Q12" i="12"/>
  <c r="P18" i="11"/>
  <c r="P17" i="11"/>
  <c r="P15" i="11"/>
  <c r="P14" i="11"/>
  <c r="P12" i="11"/>
  <c r="P11" i="11"/>
  <c r="Q13" i="9" l="1"/>
  <c r="Q12" i="9"/>
  <c r="F27" i="9"/>
  <c r="G27" i="9"/>
  <c r="H27" i="9"/>
  <c r="I27" i="9"/>
  <c r="J27" i="9"/>
  <c r="K27" i="9"/>
  <c r="L27" i="9"/>
  <c r="M27" i="9"/>
  <c r="N27" i="9"/>
  <c r="O27" i="9"/>
  <c r="P27" i="9"/>
  <c r="F28" i="9"/>
  <c r="G28" i="9"/>
  <c r="H28" i="9"/>
  <c r="I28" i="9"/>
  <c r="J28" i="9"/>
  <c r="K28" i="9"/>
  <c r="L28" i="9"/>
  <c r="M28" i="9"/>
  <c r="N28" i="9"/>
  <c r="O28" i="9"/>
  <c r="P28" i="9"/>
  <c r="E28" i="9"/>
  <c r="E27" i="9"/>
  <c r="Q11" i="9"/>
  <c r="O19" i="11" l="1"/>
  <c r="N19" i="11"/>
  <c r="M19" i="11"/>
  <c r="L19" i="11"/>
  <c r="K19" i="11"/>
  <c r="J19" i="11"/>
  <c r="I19" i="11"/>
  <c r="H19" i="11"/>
  <c r="G19" i="11"/>
  <c r="F19" i="11"/>
  <c r="E19" i="11"/>
  <c r="D19" i="11"/>
  <c r="O16" i="11"/>
  <c r="N16" i="11"/>
  <c r="M16" i="11"/>
  <c r="L16" i="11"/>
  <c r="K16" i="11"/>
  <c r="J16" i="11"/>
  <c r="I16" i="11"/>
  <c r="H16" i="11"/>
  <c r="G16" i="11"/>
  <c r="F16" i="11"/>
  <c r="E16" i="11"/>
  <c r="D16" i="11"/>
  <c r="O13" i="11"/>
  <c r="N13" i="11"/>
  <c r="M13" i="11"/>
  <c r="L13" i="11"/>
  <c r="K13" i="11"/>
  <c r="J13" i="11"/>
  <c r="I13" i="11"/>
  <c r="H13" i="11"/>
  <c r="G13" i="11"/>
  <c r="F13" i="11"/>
  <c r="E13" i="11"/>
  <c r="D13" i="11"/>
  <c r="P24" i="12"/>
  <c r="O24" i="12"/>
  <c r="N24" i="12"/>
  <c r="M24" i="12"/>
  <c r="L24" i="12"/>
  <c r="K24" i="12"/>
  <c r="J24" i="12"/>
  <c r="I24" i="12"/>
  <c r="H24" i="12"/>
  <c r="G24" i="12"/>
  <c r="F24" i="12"/>
  <c r="E24" i="12"/>
  <c r="P21" i="12"/>
  <c r="O21" i="12"/>
  <c r="N21" i="12"/>
  <c r="M21" i="12"/>
  <c r="L21" i="12"/>
  <c r="K21" i="12"/>
  <c r="J21" i="12"/>
  <c r="I21" i="12"/>
  <c r="H21" i="12"/>
  <c r="G21" i="12"/>
  <c r="F21" i="12"/>
  <c r="E21" i="12"/>
  <c r="F18" i="12"/>
  <c r="G18" i="12"/>
  <c r="H18" i="12"/>
  <c r="I18" i="12"/>
  <c r="J18" i="12"/>
  <c r="K18" i="12"/>
  <c r="L18" i="12"/>
  <c r="M18" i="12"/>
  <c r="N18" i="12"/>
  <c r="O18" i="12"/>
  <c r="P18" i="12"/>
  <c r="E18" i="12"/>
  <c r="F13" i="12"/>
  <c r="G13" i="12"/>
  <c r="H13" i="12"/>
  <c r="I13" i="12"/>
  <c r="J13" i="12"/>
  <c r="K13" i="12"/>
  <c r="L13" i="12"/>
  <c r="M13" i="12"/>
  <c r="N13" i="12"/>
  <c r="O13" i="12"/>
  <c r="P13" i="12"/>
  <c r="E13" i="12"/>
  <c r="Q11" i="12"/>
  <c r="B7" i="12"/>
  <c r="A6" i="12"/>
  <c r="B7" i="11"/>
  <c r="A6" i="11"/>
  <c r="Q21" i="12" l="1"/>
  <c r="G30" i="12" s="1"/>
  <c r="P13" i="11"/>
  <c r="P16" i="11"/>
  <c r="Q18" i="12"/>
  <c r="G29" i="12" s="1"/>
  <c r="Q24" i="12"/>
  <c r="G31" i="12" s="1"/>
  <c r="Q13" i="12"/>
  <c r="G28" i="12" s="1"/>
  <c r="P19" i="11"/>
  <c r="Q27" i="9"/>
  <c r="A6" i="9"/>
  <c r="D28" i="11" l="1"/>
  <c r="Q28" i="9"/>
  <c r="E32" i="9" s="1"/>
  <c r="E33" i="9" l="1"/>
  <c r="B5" i="5"/>
  <c r="B4" i="5"/>
  <c r="H24" i="10" l="1"/>
  <c r="H23" i="10"/>
  <c r="H22" i="10"/>
  <c r="H21" i="10"/>
  <c r="H20" i="10"/>
  <c r="H19" i="10"/>
  <c r="H18" i="10"/>
  <c r="H17" i="10"/>
  <c r="H15" i="10"/>
  <c r="H14" i="10"/>
  <c r="H13" i="10"/>
  <c r="H12" i="10"/>
  <c r="H11" i="10"/>
  <c r="F25" i="8" l="1"/>
  <c r="F16" i="8"/>
  <c r="A28" i="10"/>
  <c r="A4" i="10"/>
  <c r="A4" i="8"/>
  <c r="F26" i="8" l="1"/>
  <c r="I24" i="10" l="1"/>
  <c r="I23" i="10"/>
  <c r="I22" i="10"/>
  <c r="I21" i="10"/>
  <c r="I20" i="10"/>
  <c r="I19" i="10"/>
  <c r="I18" i="10"/>
  <c r="I17" i="10"/>
  <c r="I12" i="10"/>
  <c r="I13" i="10"/>
  <c r="I14" i="10"/>
  <c r="I15" i="10"/>
  <c r="I11" i="10"/>
  <c r="B7" i="9"/>
  <c r="B5" i="8"/>
  <c r="B5" i="10"/>
  <c r="G25" i="10"/>
  <c r="F25" i="10"/>
  <c r="E25" i="10"/>
  <c r="D25" i="10"/>
  <c r="C25" i="10"/>
  <c r="G16" i="10"/>
  <c r="F16" i="10"/>
  <c r="E16" i="10"/>
  <c r="D16" i="10"/>
  <c r="C16" i="10"/>
  <c r="D26" i="10" l="1"/>
  <c r="C26" i="10"/>
  <c r="G26" i="10"/>
  <c r="E26" i="10"/>
  <c r="F26" i="10"/>
  <c r="C25" i="8" l="1"/>
  <c r="H25" i="10" s="1"/>
  <c r="H25" i="8"/>
  <c r="G25" i="8"/>
  <c r="E25" i="8"/>
  <c r="D25" i="8"/>
  <c r="C16" i="8"/>
  <c r="H16" i="10" s="1"/>
  <c r="H16" i="8"/>
  <c r="G16" i="8"/>
  <c r="E16" i="8"/>
  <c r="D16" i="8"/>
  <c r="E26" i="8" l="1"/>
  <c r="C26" i="8"/>
  <c r="H26" i="10" s="1"/>
  <c r="G26" i="8"/>
  <c r="D26" i="8"/>
  <c r="H26" i="8"/>
  <c r="B14" i="5" l="1"/>
  <c r="B5" i="4" l="1"/>
  <c r="C16" i="5" l="1"/>
  <c r="C17" i="5"/>
  <c r="C15" i="5"/>
  <c r="C13" i="5"/>
  <c r="B6" i="5" l="1"/>
  <c r="A4" i="4"/>
</calcChain>
</file>

<file path=xl/sharedStrings.xml><?xml version="1.0" encoding="utf-8"?>
<sst xmlns="http://schemas.openxmlformats.org/spreadsheetml/2006/main" count="699" uniqueCount="497">
  <si>
    <t>DVR-Nr. 1069683</t>
  </si>
  <si>
    <t>datenerhebung@e-control.at</t>
  </si>
  <si>
    <t>Betreff:</t>
  </si>
  <si>
    <t>Kalenderjahr</t>
  </si>
  <si>
    <t/>
  </si>
  <si>
    <t>Unternehmen</t>
  </si>
  <si>
    <t>ECG-Nummer</t>
  </si>
  <si>
    <t xml:space="preserve">Sachbearbeiter  </t>
  </si>
  <si>
    <t>Telefonnummer</t>
  </si>
  <si>
    <t xml:space="preserve">E-Mail-Adresse  </t>
  </si>
  <si>
    <t>€cent/kWh</t>
  </si>
  <si>
    <t>Stromlieferant</t>
  </si>
  <si>
    <t>n</t>
  </si>
  <si>
    <t>MWh</t>
  </si>
  <si>
    <t>Meldetermine:</t>
  </si>
  <si>
    <t>EC-Nummer</t>
  </si>
  <si>
    <t>Alfenzwerke Elektrizitätserzeugung GmbH</t>
  </si>
  <si>
    <t>Andreas Braunstein</t>
  </si>
  <si>
    <t>Bad Gleichenberger Energie GmbH</t>
  </si>
  <si>
    <t>Ebner Strom GmbH</t>
  </si>
  <si>
    <t>Elektrizitätswerk Bad Hofgastein Ges.m.b.H.</t>
  </si>
  <si>
    <t>Elektrizitätswerk Clam Carl-Philip Clam-Martinic</t>
  </si>
  <si>
    <t>Elektrizitätswerk der Stadtgemeinde Kindberg</t>
  </si>
  <si>
    <t>Elektrizitätswerk Gröbming KG</t>
  </si>
  <si>
    <t>Elektrizitätswerk Prantl Ges.m.b.H. &amp; Co. KG</t>
  </si>
  <si>
    <t>Elektrizitätswerke Bad Radkersburg GmbH</t>
  </si>
  <si>
    <t>Elektrowerk Assling reg. Gen.m.b.H.</t>
  </si>
  <si>
    <t>Energie Klagenfurt GmbH</t>
  </si>
  <si>
    <t>Energie Ried GmbH</t>
  </si>
  <si>
    <t>Energieversorgungsunternehmen der Florian Lugitsch Gruppe GmbH</t>
  </si>
  <si>
    <t>ENVESTA Energie- und Dienstleistungs GmbH</t>
  </si>
  <si>
    <t>EVU der Marktgemeinde Eibiswald</t>
  </si>
  <si>
    <t>EVU der Stadtgemeinde Mureck</t>
  </si>
  <si>
    <t>Ewerk der Marktgemeinde Unzmarkt</t>
  </si>
  <si>
    <t>E-Werk Gösting Stromversorgungs GmbH</t>
  </si>
  <si>
    <t>E-Werk Piwetz</t>
  </si>
  <si>
    <t>E-Werk Ranklleiten</t>
  </si>
  <si>
    <t>E-Werk Redlmühle B. Drack Elektrotechnik</t>
  </si>
  <si>
    <t>E-Werk Schwaighofer GmbH</t>
  </si>
  <si>
    <t>Gertraud Schafler GmbH</t>
  </si>
  <si>
    <t>Gottfried Wolf GmbH</t>
  </si>
  <si>
    <t>Innsbrucker Kommunalbetriebe AG</t>
  </si>
  <si>
    <t>Joh. Pengg Holding Gesellschaft m.b.H.</t>
  </si>
  <si>
    <t>Kommunalbetriebe Rinn GmbH</t>
  </si>
  <si>
    <t>Mag. Engelbert Tassotti</t>
  </si>
  <si>
    <t>Plövner Schmiede GesmbH</t>
  </si>
  <si>
    <t>Revertera'sches Elektrizitätswerk</t>
  </si>
  <si>
    <t>Städtische Betriebe Rottenmann GmbH</t>
  </si>
  <si>
    <t>Stadtwerke Feldkirch</t>
  </si>
  <si>
    <t>Stadtwerke Fürstenfeld GmbH</t>
  </si>
  <si>
    <t>Stadtwerke Imst</t>
  </si>
  <si>
    <t>Stadtwerke Judenburg AG</t>
  </si>
  <si>
    <t>Stadtwerke Kapfenberg GmbH</t>
  </si>
  <si>
    <t>Stadtwerke Kitzbühel</t>
  </si>
  <si>
    <t>Stadtwerke Trofaiach Ges.m.b.H.</t>
  </si>
  <si>
    <t>Wels Strom GmbH</t>
  </si>
  <si>
    <t>bis 20 MWh/a</t>
  </si>
  <si>
    <t>Haushalte</t>
  </si>
  <si>
    <t>Umsatzsteuer</t>
  </si>
  <si>
    <t>Anmerkungen</t>
  </si>
  <si>
    <t>über 15.000 kWh/a</t>
  </si>
  <si>
    <t>bis 1.000 kWh/a</t>
  </si>
  <si>
    <t>von 1.000 kWh/a bis 2.500 kWh/a</t>
  </si>
  <si>
    <t>von 2.500 kWh/a bis 5.000 kWh/a</t>
  </si>
  <si>
    <t>von 5.000 kWh/a bis 15.000 kWh/a</t>
  </si>
  <si>
    <t>von 20 MWh/a bis 500 MWh/a</t>
  </si>
  <si>
    <t>von 500 MWh/a bis 2.000 MWh/a</t>
  </si>
  <si>
    <t>von 2.000 MWh/a bis 4.000 MWh/a</t>
  </si>
  <si>
    <t>von 4.000 MWh/a bis 20.000 MWh/a</t>
  </si>
  <si>
    <t>von 20.000 MWh/a bis 70.000 MWh/a</t>
  </si>
  <si>
    <t>von 70.000 MWh/a bis 150.000 MWh/a</t>
  </si>
  <si>
    <t>über 150.000 MWh/a</t>
  </si>
  <si>
    <t>Erhebungsperiode</t>
  </si>
  <si>
    <t>Insgesamt</t>
  </si>
  <si>
    <t>Nicht-Haushalte</t>
  </si>
  <si>
    <r>
      <t>Mengengewichtete durchschnittliche Preiskomponenten</t>
    </r>
    <r>
      <rPr>
        <sz val="10"/>
        <rFont val="Arial"/>
        <family val="2"/>
      </rPr>
      <t xml:space="preserve"> (1)</t>
    </r>
  </si>
  <si>
    <t>Verbraucherstruktur</t>
  </si>
  <si>
    <t>Bei Bedarf Firmenname ändern bzw. Liste erweitern</t>
  </si>
  <si>
    <r>
      <rPr>
        <b/>
        <sz val="10"/>
        <rFont val="Arial"/>
        <family val="2"/>
      </rPr>
      <t>Halbjahresmeldung</t>
    </r>
    <r>
      <rPr>
        <sz val="10"/>
        <rFont val="Arial"/>
        <family val="2"/>
      </rPr>
      <t xml:space="preserve"> (Tabellenblatt </t>
    </r>
    <r>
      <rPr>
        <b/>
        <sz val="10"/>
        <rFont val="Arial"/>
        <family val="2"/>
      </rPr>
      <t>HH_Preis)</t>
    </r>
  </si>
  <si>
    <r>
      <rPr>
        <b/>
        <sz val="10"/>
        <rFont val="Arial"/>
        <family val="2"/>
      </rPr>
      <t>Lieferant Strom</t>
    </r>
    <r>
      <rPr>
        <sz val="10"/>
        <rFont val="Arial"/>
        <family val="2"/>
      </rPr>
      <t xml:space="preserve">
Firmenname</t>
    </r>
  </si>
  <si>
    <t>AAE Naturstrom Vertrieb GmbH</t>
  </si>
  <si>
    <t>AAE Wasserkraft GmbH</t>
  </si>
  <si>
    <t>aWATTar GmbH</t>
  </si>
  <si>
    <t>Elektrizitätswerk der Gemeinde Kematen</t>
  </si>
  <si>
    <t>Elektrizitätswerk Mariahof GmbH</t>
  </si>
  <si>
    <t>Elektrizitätswerke Frastanz Gesellschaft m.b.H.</t>
  </si>
  <si>
    <t>Elektrowerk Schöder GmbH</t>
  </si>
  <si>
    <t>Energie Steiermark Business GmbH</t>
  </si>
  <si>
    <t>Energie Steiermark Kunden GmbH</t>
  </si>
  <si>
    <t>Energie Steiermark Natur GmbH</t>
  </si>
  <si>
    <t>ENERGIEALLIANZ Austria GmbH</t>
  </si>
  <si>
    <t>Energieversorgung Kleinwalsertal</t>
  </si>
  <si>
    <t>Energieversorgungs GmbH</t>
  </si>
  <si>
    <t>EVN Energievertrieb GmbH &amp; Co KG</t>
  </si>
  <si>
    <t>E-Werk Dietrichschlag eGen</t>
  </si>
  <si>
    <t>E-Werk Sigl GmbH &amp; Co KG</t>
  </si>
  <si>
    <t>E-Werk Stubenberg reg. Gen.m.b.H.</t>
  </si>
  <si>
    <t>GEN-I Vienna GmbH</t>
  </si>
  <si>
    <t>KARLSTROM e.U.</t>
  </si>
  <si>
    <t>KELAG-Kärntner Elektrizitäts-Aktiengesellschaft</t>
  </si>
  <si>
    <t>Kiendler GmbH</t>
  </si>
  <si>
    <t>Kommunalbetriebe Hopfgarten GmbH</t>
  </si>
  <si>
    <t>Kraftwerk Haim KG</t>
  </si>
  <si>
    <t>Linz Strom Vertrieb GmbH &amp; Co KG</t>
  </si>
  <si>
    <t>MAXENERGY Austria Handels GmbH</t>
  </si>
  <si>
    <t>MeinAlpenStrom GmbH</t>
  </si>
  <si>
    <t>MONTANA Energie-Handel AT GmbH</t>
  </si>
  <si>
    <t>MyElectric Energievertriebs- und -dienstleistungs GmbH</t>
  </si>
  <si>
    <t>Naturkraft Energievertriebsgesellschaft m.b.H.</t>
  </si>
  <si>
    <t>oekostrom GmbH für Vertrieb, Planung und Energiedienstleistungen</t>
  </si>
  <si>
    <t>Reinisch Ingrid E-Werk</t>
  </si>
  <si>
    <t>Salzburg AG für Energie, Verkehr und Telekommunikation</t>
  </si>
  <si>
    <t>Salzburg Ökoenergie GmbH</t>
  </si>
  <si>
    <t>Solar Graz GmbH</t>
  </si>
  <si>
    <t>Stadtwerke Bruck an der Mur GmbH</t>
  </si>
  <si>
    <t>Stadtwerke Hartberg Energieversorgungs GmbH</t>
  </si>
  <si>
    <t>Stadtwerke Klagenfurt AG</t>
  </si>
  <si>
    <t>Stadtwerke Köflach GmbH</t>
  </si>
  <si>
    <t>Stadtwerke Kufstein GmbH</t>
  </si>
  <si>
    <t>Stadtwerke Mürzzuschlag GmbH</t>
  </si>
  <si>
    <t>Stadtwerke Wörgl GmbH</t>
  </si>
  <si>
    <t>switch Energievertriebsgesellschaft m.b.H.</t>
  </si>
  <si>
    <t>TIWAG-Tiroler Wasserkraft AG</t>
  </si>
  <si>
    <t>VERBUND AG</t>
  </si>
  <si>
    <t>Wasserkraft Sölden eGen</t>
  </si>
  <si>
    <t>WEB Windenergie AG</t>
  </si>
  <si>
    <t>Wels Strom Öko GmbH</t>
  </si>
  <si>
    <t>WIEN ENERGIE Vertrieb GmbH &amp; Co KG</t>
  </si>
  <si>
    <t>AT007242</t>
  </si>
  <si>
    <t>AT007241</t>
  </si>
  <si>
    <t>AT646211</t>
  </si>
  <si>
    <t>AT008551</t>
  </si>
  <si>
    <t>AT002221</t>
  </si>
  <si>
    <t>AT111091</t>
  </si>
  <si>
    <t>AT008311</t>
  </si>
  <si>
    <t>AT112381</t>
  </si>
  <si>
    <t>AT081000</t>
  </si>
  <si>
    <t>AT003461</t>
  </si>
  <si>
    <t>AT420002</t>
  </si>
  <si>
    <t>AT008511</t>
  </si>
  <si>
    <t>AT008331</t>
  </si>
  <si>
    <t>AT004111</t>
  </si>
  <si>
    <t>AT002911</t>
  </si>
  <si>
    <t>AT514011</t>
  </si>
  <si>
    <t>AT511011</t>
  </si>
  <si>
    <t>AT008111</t>
  </si>
  <si>
    <t>AT002211</t>
  </si>
  <si>
    <t>AT528011</t>
  </si>
  <si>
    <t>AT008621</t>
  </si>
  <si>
    <t>AT008651</t>
  </si>
  <si>
    <t>AT008371</t>
  </si>
  <si>
    <t>AT003311</t>
  </si>
  <si>
    <t>AT521011</t>
  </si>
  <si>
    <t>AT503011</t>
  </si>
  <si>
    <t>AT522011</t>
  </si>
  <si>
    <t>AT523011</t>
  </si>
  <si>
    <t>AT008451</t>
  </si>
  <si>
    <t>AT642211</t>
  </si>
  <si>
    <t>AT110591</t>
  </si>
  <si>
    <t>AT524011</t>
  </si>
  <si>
    <t>AT008721</t>
  </si>
  <si>
    <t>AT530011</t>
  </si>
  <si>
    <t>AT054000</t>
  </si>
  <si>
    <t>AT030008</t>
  </si>
  <si>
    <t>AT110191</t>
  </si>
  <si>
    <t>AT003003</t>
  </si>
  <si>
    <t>AT009001</t>
  </si>
  <si>
    <t>AT008101</t>
  </si>
  <si>
    <t>AT610000</t>
  </si>
  <si>
    <t>AT003202</t>
  </si>
  <si>
    <t>AT110451</t>
  </si>
  <si>
    <t>AT008004</t>
  </si>
  <si>
    <t>AT008301</t>
  </si>
  <si>
    <t>AT011008</t>
  </si>
  <si>
    <t>AT687211</t>
  </si>
  <si>
    <t>AT003582</t>
  </si>
  <si>
    <t>AT008581</t>
  </si>
  <si>
    <t>AT008561</t>
  </si>
  <si>
    <t>AT002004</t>
  </si>
  <si>
    <t>AT008391</t>
  </si>
  <si>
    <t>AT008361</t>
  </si>
  <si>
    <t>AT003571</t>
  </si>
  <si>
    <t>AT008411</t>
  </si>
  <si>
    <t>AT003921</t>
  </si>
  <si>
    <t>AT008571</t>
  </si>
  <si>
    <t>AT008741</t>
  </si>
  <si>
    <t>AT008211</t>
  </si>
  <si>
    <t>AT008951</t>
  </si>
  <si>
    <t>AT003591</t>
  </si>
  <si>
    <t>AT003911</t>
  </si>
  <si>
    <t>AT002901</t>
  </si>
  <si>
    <t>AT000251</t>
  </si>
  <si>
    <t>AT008541</t>
  </si>
  <si>
    <t>AT008911</t>
  </si>
  <si>
    <t>AT002231</t>
  </si>
  <si>
    <t>AT008871</t>
  </si>
  <si>
    <t>AT110651</t>
  </si>
  <si>
    <t>AT460001</t>
  </si>
  <si>
    <t>AT008691</t>
  </si>
  <si>
    <t>AT645211</t>
  </si>
  <si>
    <t>AT527011</t>
  </si>
  <si>
    <t>AT002401</t>
  </si>
  <si>
    <t>AT502011</t>
  </si>
  <si>
    <t>AT008931</t>
  </si>
  <si>
    <t>AT003521</t>
  </si>
  <si>
    <t>AT003471</t>
  </si>
  <si>
    <t>AT007003</t>
  </si>
  <si>
    <t>AT008631</t>
  </si>
  <si>
    <t>AT008251</t>
  </si>
  <si>
    <t>AT003901</t>
  </si>
  <si>
    <t>AT512011</t>
  </si>
  <si>
    <t>AT535011</t>
  </si>
  <si>
    <t>AT003511</t>
  </si>
  <si>
    <t>AT509011</t>
  </si>
  <si>
    <t>AT002121</t>
  </si>
  <si>
    <t>AT002301</t>
  </si>
  <si>
    <t>AT002131</t>
  </si>
  <si>
    <t>AT004121</t>
  </si>
  <si>
    <t>AT003101</t>
  </si>
  <si>
    <t>AT002271</t>
  </si>
  <si>
    <t>AT008991</t>
  </si>
  <si>
    <t>AT008421</t>
  </si>
  <si>
    <t>AT110861</t>
  </si>
  <si>
    <t>AT112040</t>
  </si>
  <si>
    <t>AT643211</t>
  </si>
  <si>
    <t>AT112151</t>
  </si>
  <si>
    <t>AT008431</t>
  </si>
  <si>
    <t>AT071000</t>
  </si>
  <si>
    <t>AT011002</t>
  </si>
  <si>
    <t>AT009992</t>
  </si>
  <si>
    <t>AT061001</t>
  </si>
  <si>
    <t>AT576011</t>
  </si>
  <si>
    <t>AT581011</t>
  </si>
  <si>
    <t>AT003541</t>
  </si>
  <si>
    <t>AT004002</t>
  </si>
  <si>
    <t>AT004007</t>
  </si>
  <si>
    <t>AT008851</t>
  </si>
  <si>
    <t>AT110361</t>
  </si>
  <si>
    <t>AT008441</t>
  </si>
  <si>
    <t>AT008351</t>
  </si>
  <si>
    <t>AT002111</t>
  </si>
  <si>
    <t>AT008141</t>
  </si>
  <si>
    <t>AT641211</t>
  </si>
  <si>
    <t>AT008151</t>
  </si>
  <si>
    <t>AT504011</t>
  </si>
  <si>
    <t>AT008471</t>
  </si>
  <si>
    <t>AT516011</t>
  </si>
  <si>
    <t>AT008161</t>
  </si>
  <si>
    <t>AT008171</t>
  </si>
  <si>
    <t>AT505011</t>
  </si>
  <si>
    <t>AT007102</t>
  </si>
  <si>
    <t>AT008181</t>
  </si>
  <si>
    <t>AT506011</t>
  </si>
  <si>
    <t>AT008191</t>
  </si>
  <si>
    <t>AT507011</t>
  </si>
  <si>
    <t>AT008491</t>
  </si>
  <si>
    <t>AT008121</t>
  </si>
  <si>
    <t>AT508011</t>
  </si>
  <si>
    <t>AT055000</t>
  </si>
  <si>
    <t>AT571011</t>
  </si>
  <si>
    <t>AT005001</t>
  </si>
  <si>
    <t>AT000002</t>
  </si>
  <si>
    <t>AT000006</t>
  </si>
  <si>
    <t>AT006001</t>
  </si>
  <si>
    <t>AT531011</t>
  </si>
  <si>
    <t>AT110621</t>
  </si>
  <si>
    <t>AT003301</t>
  </si>
  <si>
    <t>AT003303</t>
  </si>
  <si>
    <t>AT001002</t>
  </si>
  <si>
    <t>Gesamt</t>
  </si>
  <si>
    <t>Gebrauchsabgabe</t>
  </si>
  <si>
    <r>
      <t>reiner Energiepreis</t>
    </r>
    <r>
      <rPr>
        <sz val="10"/>
        <rFont val="Arial"/>
        <family val="2"/>
      </rPr>
      <t xml:space="preserve"> (3)</t>
    </r>
  </si>
  <si>
    <t>andere (4)</t>
  </si>
  <si>
    <t>(4) Gegebenenfalls anführen.</t>
  </si>
  <si>
    <t>Enstroga GmbH</t>
  </si>
  <si>
    <t>AT112201</t>
  </si>
  <si>
    <t>goldgas GmbH</t>
  </si>
  <si>
    <t>AT112771</t>
  </si>
  <si>
    <t>Gutmann GmbH</t>
  </si>
  <si>
    <t>AT112441</t>
  </si>
  <si>
    <t>KEHAG Energiehandel GmbH</t>
  </si>
  <si>
    <t>AT112661</t>
  </si>
  <si>
    <t>Sturm Energie GmbH</t>
  </si>
  <si>
    <t>AT112591</t>
  </si>
  <si>
    <t>Grünwelt Energie GmbH</t>
  </si>
  <si>
    <t>AT112731</t>
  </si>
  <si>
    <t>Maingau Energie GmbH</t>
  </si>
  <si>
    <t>AT112681</t>
  </si>
  <si>
    <t>Strom-Lieferant</t>
  </si>
  <si>
    <t>Kraut E-Werk KG</t>
  </si>
  <si>
    <t>eFriends Energy GmbH</t>
  </si>
  <si>
    <t>EHA Austria Energie-Handelsgesellschaft mbH</t>
  </si>
  <si>
    <t>ENGIE Energie GmbH</t>
  </si>
  <si>
    <t>E-Werk Gleinstätten GmbH</t>
  </si>
  <si>
    <t>E-Werk Stadler GmbH</t>
  </si>
  <si>
    <t>Schwarz, Wagendorffer &amp; Co. Elektrizitätswerk GmbH</t>
  </si>
  <si>
    <t>wüsterstrom E-Werk GmbH</t>
  </si>
  <si>
    <t>AT110751</t>
  </si>
  <si>
    <t>AT112231</t>
  </si>
  <si>
    <t>AT002181</t>
  </si>
  <si>
    <t>AT110661</t>
  </si>
  <si>
    <t>&lt; 1.000 kWh/a</t>
  </si>
  <si>
    <t>&gt;=1.000 kWh/a bis &lt; 2.500 kWh/a</t>
  </si>
  <si>
    <t>&gt;= 2.500 kWh/a bis &lt; 5.000 kWh/a</t>
  </si>
  <si>
    <t>&gt;= 5.000 kWh/a bis &lt; 15.000 kWh/a</t>
  </si>
  <si>
    <t>&gt;= 15.000 kWh/a</t>
  </si>
  <si>
    <t>&lt; 20 MWh/a</t>
  </si>
  <si>
    <t>&gt;= 20 MWh/a bis &lt; 500 MWh/a</t>
  </si>
  <si>
    <t>&gt;= 500 MWh/a bis &lt; 2.000 MWh/a</t>
  </si>
  <si>
    <t>&gt;= 2.000 MWh/a bis &lt; 4.000 MWh/a</t>
  </si>
  <si>
    <t>&gt;= 4.000 MWh/a bis &lt; 20.000 MWh/a</t>
  </si>
  <si>
    <t>&gt;= 20.000 MWh/a bis &lt; 70.000 MWh/a</t>
  </si>
  <si>
    <t>&gt;= 70.000 MWh/a bis &lt; 150.000 MWh/a</t>
  </si>
  <si>
    <t>&gt;= 150.000 MWh/a</t>
  </si>
  <si>
    <t>Kontrollsumme</t>
  </si>
  <si>
    <t>keine Anfragen gestellt</t>
  </si>
  <si>
    <t>keine Beschwerden gestellt</t>
  </si>
  <si>
    <t>keine letzten Mahnungen</t>
  </si>
  <si>
    <t>Verbraucherkategorien und Größenklassen</t>
  </si>
  <si>
    <t>Abgabe an Endverbraucher</t>
  </si>
  <si>
    <t>Anzahl Zählpunkte</t>
  </si>
  <si>
    <t>Zählpunkte zum 31. Dezember</t>
  </si>
  <si>
    <t>Zugänge</t>
  </si>
  <si>
    <t>Abgänge</t>
  </si>
  <si>
    <t>Endverbraucher zum 31. Dezember</t>
  </si>
  <si>
    <t>Beschwerden und Anfragen</t>
  </si>
  <si>
    <t>technische</t>
  </si>
  <si>
    <t>sonstige</t>
  </si>
  <si>
    <t>Kunden-beschwerden</t>
  </si>
  <si>
    <t>Kunden-
anfragen</t>
  </si>
  <si>
    <t>durchschnittliche Bearbeitungsdauer</t>
  </si>
  <si>
    <t>Leermeldung</t>
  </si>
  <si>
    <t>insgesamt (1)</t>
  </si>
  <si>
    <t>Zugänge (2)</t>
  </si>
  <si>
    <t>Abgänge (2)</t>
  </si>
  <si>
    <t>Anton Kittel Mühle Plaika GmbH</t>
  </si>
  <si>
    <t>Elektrizitätsgenossenschaft Laintal eGen.</t>
  </si>
  <si>
    <t>Elektrizitätswerk der Gemeinde Gries am Brenner</t>
  </si>
  <si>
    <t>Elektrizitätswerk Fernitz Ing. Franz Purkarthofer GmbH &amp; Co KG</t>
  </si>
  <si>
    <t>Elektrizitätswerk Perg GmbH</t>
  </si>
  <si>
    <t>Elektrizitätswerk Winkler GmbH</t>
  </si>
  <si>
    <t>Elektrizitätswerke Eisenhuber GmbH &amp; Co KG</t>
  </si>
  <si>
    <t>Elektrizitätswerke Reutte AG</t>
  </si>
  <si>
    <t>Elektrogenossenschaft Weerberg reg.Gen.m.b.H.</t>
  </si>
  <si>
    <t>Elektrowerkgenossenschaft Hopfgarten reg.Gen.m.b.H.</t>
  </si>
  <si>
    <t>Energie Graz GmbH &amp; Co KG</t>
  </si>
  <si>
    <t>EVU der Marktgemeinde Niklasdorf</t>
  </si>
  <si>
    <t>EVU Gerald Mathe e.U.</t>
  </si>
  <si>
    <t>EWA Energie- und Wirtschaftsbetriebe der Gemeinde St. Anton GmbH</t>
  </si>
  <si>
    <t>E-Werk Sarmingstein Ing. H. Engelmann &amp; Co KG</t>
  </si>
  <si>
    <t>Feistritzthaler Elektrizitätswerk eGen</t>
  </si>
  <si>
    <t>Forstverwaltung Seehof GmbH</t>
  </si>
  <si>
    <t>Getzner, Mutter &amp; Cie. Gesellschaft m.b.H. &amp; Co. KG</t>
  </si>
  <si>
    <t>K.u.F. Drack GmbH &amp; Co. KG</t>
  </si>
  <si>
    <t>Kraftwerk Glatzing-Rüstorf eGen</t>
  </si>
  <si>
    <t>Licht- und Kraftstromvertrieb der Marktgemeinde Göstling an der Ybbs</t>
  </si>
  <si>
    <t>Licht- und Kraftvertrieb der Gemeinde Hollenstein an der Ybbs</t>
  </si>
  <si>
    <t>Marktgemeinde Neumarkt Versorgungsbetriebsges.m.b.H.</t>
  </si>
  <si>
    <t>Montafonerbahn Aktiengesellschaft</t>
  </si>
  <si>
    <t>Murauer Stadtwerke Gesellschaft m.b.H.</t>
  </si>
  <si>
    <t>ÖBB-Infrastruktur Aktiengesellschaft Bahnstrom</t>
  </si>
  <si>
    <t>Ökoenergie Tirol GmbH</t>
  </si>
  <si>
    <t>Spotty Smart Energy Partner GmbH</t>
  </si>
  <si>
    <t>AT113041</t>
  </si>
  <si>
    <t>Stadtbetriebe Mariazell Ges.m.b.H.</t>
  </si>
  <si>
    <t>Stadtwerke Schwaz GmbH</t>
  </si>
  <si>
    <t>Stadtwerke Voitsberg GmbH</t>
  </si>
  <si>
    <t>(2) Bei unterjährigen Zu- und Abgängen ist jeweils die prognostizierte Jahresabgabemenge (Vertragsmenge) zu berücksichtigen.</t>
  </si>
  <si>
    <t>(2) Für die Zuordnung zu einer Größenklasse des Bezugs ist die gesamte jährliche Abgabemenge an einen Endverbraucher (-kunden) maßgebend.
Bei unterjähriger (rollierender) Ablesung kann für die Zuordnung die Abgabemenge in der letzten, auf 12 Monate abgegrenzten Abrechnungsperiode herangezogen werden.
Bei unterjährigen Zu- und Abgängen kann jeweils die prognostizierte Jahresabgabemenge (Vertragsmenge) herangezogen werden.
Anmerkung: Vor allem bei überregional tätigen Endverbrauchern (Stichwort "Kettenkunden") kann es vorkommen, dass Lieferanten und Netzbetreiber jeweils unterschiedliche Zuordnungen zu den Größenklassen vornehmen.</t>
  </si>
  <si>
    <t>(3) Der „reine Energiepreis“ umfasst insbesondere den Arbeits- und gegebenenfalls Leistungspreis oder Grundpauschale, sowie eventuelle Rabatte, jedoch keine Steuern, Abgaben und „Gebühren [oder] sonstige staatlich verursachte Belastungen und Entgelte“.
Er enthält auch keine Systemnutzungsentgelte und beruht keinesfalls auf Angebotspreisen.</t>
  </si>
  <si>
    <t>Steuern und Abgaben</t>
  </si>
  <si>
    <r>
      <t>Verbraucherkategorien und Größenklassen</t>
    </r>
    <r>
      <rPr>
        <sz val="10"/>
        <rFont val="Arial"/>
        <family val="2"/>
      </rPr>
      <t xml:space="preserve"> (2)</t>
    </r>
  </si>
  <si>
    <t>.. davon HKN-Preis OeMAG gemäß 
HKN-VO</t>
  </si>
  <si>
    <t>.. davon an Versorgerwechsel (2)</t>
  </si>
  <si>
    <t>.. davon Versorgerwechsel</t>
  </si>
  <si>
    <t>.. davon  Versorgerwechsel</t>
  </si>
  <si>
    <t>(1) Der anzugebende durchschnittliche Preis soll den Durchschnittserlös pro kWh der Lieferanten für die jeweilige Verbraucherkategorie (Kundengruppe) und Größenklasse darstellen.
Bei der Ermittlung der durchschnittlichen Preise ist von den im jeweiligen Halbjahr in der jeweiligen Verbraucherkategorie ausgestellten Kundenrechnungen, nicht von den (aliquotierten) Vorschreibungen auszugehen.
Als Basis der Berechnungen sind die tatsächlich verrechneten kWh und Preise aus den im betreffenden Halbjahr gestellten Rechnungen an Endverbraucher in der jeweiligen Verbraucherkategorie und Größenklasse heranzuziehen.</t>
  </si>
  <si>
    <t>KELAG Energie &amp; Wärme GmbH</t>
  </si>
  <si>
    <t>AT113091</t>
  </si>
  <si>
    <t>Linz Öko - EnergievertriebsGmbH</t>
  </si>
  <si>
    <t>AT003106</t>
  </si>
  <si>
    <t>d</t>
  </si>
  <si>
    <t>AT560001</t>
  </si>
  <si>
    <t>ÖBB-Infrastruktur Aktiengesellschaft Kunden</t>
  </si>
  <si>
    <t>AT009995</t>
  </si>
  <si>
    <t>redgas GmbH</t>
  </si>
  <si>
    <t>AT113191</t>
  </si>
  <si>
    <t>Wels Strom Business GmbH</t>
  </si>
  <si>
    <t>AT003304</t>
  </si>
  <si>
    <t>MWh pro Endverbraucher</t>
  </si>
  <si>
    <t>Axpo Solutions AG</t>
  </si>
  <si>
    <t>Elektrizitätwerk Schattwald e.U.</t>
  </si>
  <si>
    <t>Energie AG Oberösterreich Vertrieb GmbH</t>
  </si>
  <si>
    <t>First Energy AG Niederlassung Österreich</t>
  </si>
  <si>
    <t>AT113451</t>
  </si>
  <si>
    <t>HALLAG Kommunal GmbH</t>
  </si>
  <si>
    <t>Heinrich Polsterer &amp; Mitgesellschafter GesnbR</t>
  </si>
  <si>
    <t>illwerke vkw AG</t>
  </si>
  <si>
    <t>Licht- und Kraftstromvertrieb der Gemeinde Opponitz</t>
  </si>
  <si>
    <t>Lichtgenossenschaft Neukirchen eGen</t>
  </si>
  <si>
    <t>Polsterer Kerres Ruttin Holding GmbH</t>
  </si>
  <si>
    <t>Stadtwerke Augsburg Energie GmbH</t>
  </si>
  <si>
    <t>AT113201</t>
  </si>
  <si>
    <t>STW Vertriebs GmbH &amp; Co KG</t>
  </si>
  <si>
    <t>AT113291</t>
  </si>
  <si>
    <t>VERBUND Energy4Business GmbH</t>
  </si>
  <si>
    <t>Energie AG Oberösterreich Businesskunden GmbH</t>
  </si>
  <si>
    <t>GETEC Energie GmbH</t>
  </si>
  <si>
    <t>AVIA Energy Austria GmbH</t>
  </si>
  <si>
    <t>AT113541</t>
  </si>
  <si>
    <t>Elektrizitätswerk Mürzsteg</t>
  </si>
  <si>
    <t>KELAG Naturstrom GmbH</t>
  </si>
  <si>
    <t>AT113641</t>
  </si>
  <si>
    <t>Scholt Energy Control GmbH</t>
  </si>
  <si>
    <t>AT113571</t>
  </si>
  <si>
    <t>Kontaktadresse:</t>
  </si>
  <si>
    <t>Datenübermittlung mittels Fileshare:</t>
  </si>
  <si>
    <t>https://statistics.e-control.at/</t>
  </si>
  <si>
    <t>E.ON Energie Österreich GmbH</t>
  </si>
  <si>
    <t>AT005341</t>
  </si>
  <si>
    <t>Energie AG Oberösterreich Öko GmbH</t>
  </si>
  <si>
    <t>Energie AG Oberösterreich Vertrieb GmbH - sigi</t>
  </si>
  <si>
    <t>E-Werk Altenfelden GmbH</t>
  </si>
  <si>
    <t>Gutmann Energiesysteme GmbH</t>
  </si>
  <si>
    <t>AT113771</t>
  </si>
  <si>
    <t>MFGK Austria GmbH</t>
  </si>
  <si>
    <t>AT113801</t>
  </si>
  <si>
    <t>Tulln Energie GmbH</t>
  </si>
  <si>
    <t>AT113751</t>
  </si>
  <si>
    <t>go green energy GmbH &amp; Co KG</t>
  </si>
  <si>
    <t>Jänner</t>
  </si>
  <si>
    <t>Februar</t>
  </si>
  <si>
    <t>März</t>
  </si>
  <si>
    <t>April</t>
  </si>
  <si>
    <t>Mai</t>
  </si>
  <si>
    <t>Juni</t>
  </si>
  <si>
    <t>Juli</t>
  </si>
  <si>
    <t>August</t>
  </si>
  <si>
    <t>September</t>
  </si>
  <si>
    <t>Oktober</t>
  </si>
  <si>
    <t>November</t>
  </si>
  <si>
    <t>Dezember</t>
  </si>
  <si>
    <t>Jahr</t>
  </si>
  <si>
    <t>Kundenbeschwerden gesamt</t>
  </si>
  <si>
    <t>Kundenanfragen gesamt</t>
  </si>
  <si>
    <t>Kundenbeschwerden und -anfragen (1)</t>
  </si>
  <si>
    <t>letzte Mahnungen mit eingeschriebenem Brief</t>
  </si>
  <si>
    <t>ordentliche Kündigung</t>
  </si>
  <si>
    <t>außerordentliche Kündigung</t>
  </si>
  <si>
    <t>Endverbraucher unter Berufung auf Grundversorgung zum Monatsletzten</t>
  </si>
  <si>
    <t>Kündigungen insgesamt</t>
  </si>
  <si>
    <t>Ratenzahlungsvereinbarungen (1)</t>
  </si>
  <si>
    <t xml:space="preserve">beantragte </t>
  </si>
  <si>
    <t>abgeschlossen</t>
  </si>
  <si>
    <t>Aufgelöst vor Laufzeitende aufgrund einer Verletzung der Ratenzahlungsvereinbarung</t>
  </si>
  <si>
    <t>effektive Verzinsung</t>
  </si>
  <si>
    <r>
      <t xml:space="preserve">Datenschutzhinweis gemäß Art 13 Abs. 1 und 2 DSGVO:
</t>
    </r>
    <r>
      <rPr>
        <sz val="10"/>
        <rFont val="Arial"/>
        <family val="2"/>
      </rPr>
      <t>Die E-Control verarbeitet die mit diesem Formular erhobenen Daten einerseits zu statistischen Zwecken und andererseits zur Wahrnehmung der Überwachungsaufgaben der Landesregierungen und der Aufgaben der Regulierungsbehörde. Die Verarbeitung zu statistischen Zwecken erfolgt gemäß § 92 ElWOG 2010 (BGBl. I Nr. 11/2010 idgF) und der Elektrizitätsstatistikverordnung 2016 (BGBl. II Nr. 17/2016 idgF) unter sinngemäßer Anwendung des Bundesstatistikgesetzes (BStatG, BGBl I Nr. 163/1999). Die Verarbeitung zur Wahrnehmung der Überwachungsaufgaben der Landesregierungen und der Aufgaben der Regulierungsbehörde erfolgt gemäß § 88 ElWOG 2010 und der Elektrizitäts-Monitoring-Verordnung (EMo-V, BGBl. II Nr. 351/2022 idgF).
Auf Basis der genannten Bestimmungen sind Strom-Lieferanten, die inländische Endverbraucher beliefern,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99 Abs. 2 ElWOG 2010).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Der Datenschutzbeauftragte der E-Control kann per E-Mail an datenschutz@e-control.at kontaktiert werden.</t>
    </r>
  </si>
  <si>
    <t>Leermeldung - Bitte ausfüllen, wenn keine Kundenanfragen</t>
  </si>
  <si>
    <t>Leermeldung - Bitte ausfüllen, wenn keine Kundenbeschwerden</t>
  </si>
  <si>
    <t>verrechnungsrelevante</t>
  </si>
  <si>
    <t>Leermeldung - Bitte ausfüllen, wenn keine Ratenzahlungsvereinbarungen</t>
  </si>
  <si>
    <t>Ratenzahlungsvereinbarungen</t>
  </si>
  <si>
    <t>letzte Mahnungen, Kündigungen, Abschaltungen, Grundversorgung</t>
  </si>
  <si>
    <t>letzte Mahnungen, Kündigungen, Abschaltungen, Grundversorgung (1)</t>
  </si>
  <si>
    <t>€</t>
  </si>
  <si>
    <t>%</t>
  </si>
  <si>
    <t>Bitte ausfüllen, wenn keine Rechnungen im 1. Halbjahr</t>
  </si>
  <si>
    <t>Bitte ausfüllen, wenn keine Rechnungen im 2. Halbjahr</t>
  </si>
  <si>
    <t>Vertragsauflösungen</t>
  </si>
  <si>
    <t>Monatswerte bis zum 20. der Folgemonats</t>
  </si>
  <si>
    <r>
      <rPr>
        <b/>
        <sz val="10"/>
        <rFont val="Arial"/>
        <family val="2"/>
      </rPr>
      <t>Monatsmeldung</t>
    </r>
    <r>
      <rPr>
        <sz val="10"/>
        <rFont val="Arial"/>
        <family val="2"/>
      </rPr>
      <t xml:space="preserve"> (Tabellenblatt MM</t>
    </r>
    <r>
      <rPr>
        <b/>
        <sz val="10"/>
        <rFont val="Arial"/>
        <family val="2"/>
      </rPr>
      <t>_**)</t>
    </r>
  </si>
  <si>
    <r>
      <rPr>
        <b/>
        <sz val="10"/>
        <rFont val="Arial"/>
        <family val="2"/>
      </rPr>
      <t>Jahresmeldung</t>
    </r>
    <r>
      <rPr>
        <sz val="10"/>
        <rFont val="Arial"/>
        <family val="2"/>
      </rPr>
      <t xml:space="preserve"> (Tabellenblatt </t>
    </r>
    <r>
      <rPr>
        <b/>
        <sz val="10"/>
        <rFont val="Arial"/>
        <family val="2"/>
      </rPr>
      <t>JJ</t>
    </r>
    <r>
      <rPr>
        <sz val="10"/>
        <rFont val="Arial"/>
        <family val="2"/>
      </rPr>
      <t>_**)</t>
    </r>
  </si>
  <si>
    <t>durchschnittliche Höhe (2)</t>
  </si>
  <si>
    <t>Veranlassung von Abschaltungen wegen Verletzung vertraglicher Pflichten</t>
  </si>
  <si>
    <t>Anzahl Endverbraucher</t>
  </si>
  <si>
    <t>Leermeldung - Bitte ausfüllen, wenn keine letzten Mahnungen</t>
  </si>
  <si>
    <t>Leermeldung - Bitte ausfüllen, wenn keine Vertragsauflösungen</t>
  </si>
  <si>
    <t>Leermeldung - Bitte ausfüllen, wenn keine Endverbraucher unter Berufung auf Grundversorgung</t>
  </si>
  <si>
    <t>Leermeldung - Bitte ausfüllen, wenn keine Veranlassung von Abschaltungen</t>
  </si>
  <si>
    <t>.. davon Ausgleichs-betrag gem. § 21 EEffG</t>
  </si>
  <si>
    <t>Energiekosten-ausgleich</t>
  </si>
  <si>
    <t>blau-gelber Strompreisrabatt</t>
  </si>
  <si>
    <t>(1) Monatliche Meldepflicht für Lieferanten mit einer Abgabemenge an Endverbraucher im vergangenen Kalenderjahr von zumindest 50 GWh. Für Lieferanten mit einer geringeren Abgabemenge besteht eine halbjährige Meldepflicht.</t>
  </si>
  <si>
    <t>(2) Die durchschnittliche Höhe bezieht sich auf die gesamte Summe, über welche die entsprechenden Ratenzahlungsvereinbarungen abgeschlossen worden sind. Die durchschnittliche Monatsrate ist hier nicht gefragt.</t>
  </si>
  <si>
    <t>BE Vertrieb GmbH &amp; Co KG</t>
  </si>
  <si>
    <t>Stadtwerke Amstetten GmbH</t>
  </si>
  <si>
    <t>schlau-pv GmbH</t>
  </si>
  <si>
    <t>AT113901</t>
  </si>
  <si>
    <t>Stromkosten-zuschuss</t>
  </si>
  <si>
    <t>Felix Energie GmbH</t>
  </si>
  <si>
    <t>AT113611</t>
  </si>
  <si>
    <t>Klausbauer Wasser Kraft GesmbH &amp; Co KG</t>
  </si>
  <si>
    <t xml:space="preserve">jeweiligen Verbraucherkategorie ausgestellten Kundenrechnungen auszugehen. Der jeweilige Betrag ist </t>
  </si>
  <si>
    <t>mit der abgerechneten Menge der Größenklasse zu gewichten.</t>
  </si>
  <si>
    <t>Unterstützungen (5)</t>
  </si>
  <si>
    <t>(5) Unterstützungen, die über den Lieferanten abgewickelt werden und separat auf der Rechnung ausgewiesen</t>
  </si>
  <si>
    <t>werden. Bei der Ermittlung der durchschnittlichen Unterstützung ist von den im jeweiligen Halbjahr in 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</si>
</sst>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
    <numFmt numFmtId="165" formatCode="mmmm"/>
    <numFmt numFmtId="166" formatCode="_-[$€]\ * #,##0.00_-;\-[$€]\ * #,##0.00_-;_-[$€]\ * &quot;-&quot;??_-;_-@_-"/>
    <numFmt numFmtId="167" formatCode="#,##0,_)"/>
    <numFmt numFmtId="168" formatCode="_-* #,##0.00\ [$€-1]_-;\-* #,##0.00\ [$€-1]_-;_-* &quot;-&quot;??\ [$€-1]_-"/>
    <numFmt numFmtId="169" formatCode="#,##0.000"/>
    <numFmt numFmtId="170" formatCode="mmmm\ yyyy"/>
    <numFmt numFmtId="171" formatCode="0.000"/>
    <numFmt numFmtId="172" formatCode="#,##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8"/>
      <name val="Arial"/>
      <family val="2"/>
    </font>
    <font>
      <b/>
      <sz val="10"/>
      <name val="Arial"/>
      <family val="2"/>
    </font>
    <font>
      <b/>
      <sz val="10"/>
      <color indexed="54"/>
      <name val="Arial"/>
      <family val="2"/>
    </font>
    <font>
      <u/>
      <sz val="10"/>
      <color indexed="54"/>
      <name val="Arial"/>
      <family val="2"/>
    </font>
    <font>
      <b/>
      <sz val="10"/>
      <color indexed="19"/>
      <name val="Arial"/>
      <family val="2"/>
    </font>
    <font>
      <b/>
      <sz val="12"/>
      <name val="Arial"/>
      <family val="2"/>
    </font>
    <font>
      <sz val="10"/>
      <color indexed="10"/>
      <name val="Arial"/>
      <family val="2"/>
    </font>
    <font>
      <u/>
      <sz val="10"/>
      <name val="Arial"/>
      <family val="2"/>
    </font>
    <font>
      <sz val="10"/>
      <color indexed="63"/>
      <name val="Arial"/>
      <family val="2"/>
    </font>
    <font>
      <sz val="12"/>
      <name val="Arial"/>
      <family val="2"/>
    </font>
    <font>
      <sz val="11"/>
      <color theme="1"/>
      <name val="Calibri"/>
      <family val="2"/>
      <scheme val="minor"/>
    </font>
    <font>
      <sz val="7"/>
      <name val="Arial"/>
      <family val="2"/>
    </font>
    <font>
      <sz val="10"/>
      <name val="Verdana"/>
      <family val="2"/>
    </font>
    <font>
      <u/>
      <sz val="10"/>
      <color theme="10"/>
      <name val="Arial"/>
      <family val="2"/>
    </font>
    <font>
      <sz val="10"/>
      <color rgb="FFFF0000"/>
      <name val="Arial"/>
      <family val="2"/>
    </font>
    <font>
      <b/>
      <sz val="10"/>
      <name val="Verdana"/>
      <family val="2"/>
    </font>
    <font>
      <sz val="10"/>
      <color theme="0"/>
      <name val="Arial"/>
      <family val="2"/>
    </font>
    <font>
      <u/>
      <sz val="10"/>
      <color rgb="FFFF0000"/>
      <name val="Arial"/>
      <family val="2"/>
    </font>
  </fonts>
  <fills count="13">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B8CCE4"/>
        <bgColor indexed="64"/>
      </patternFill>
    </fill>
    <fill>
      <patternFill patternType="solid">
        <fgColor theme="4" tint="0.59999389629810485"/>
        <bgColor indexed="64"/>
      </patternFill>
    </fill>
    <fill>
      <patternFill patternType="solid">
        <fgColor indexed="9"/>
        <bgColor indexed="64"/>
      </patternFill>
    </fill>
    <fill>
      <patternFill patternType="solid">
        <fgColor indexed="14"/>
        <bgColor indexed="64"/>
      </patternFill>
    </fill>
    <fill>
      <patternFill patternType="solid">
        <fgColor rgb="FFBFBFBF"/>
        <bgColor indexed="64"/>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85">
    <xf numFmtId="0" fontId="0" fillId="0" borderId="0"/>
    <xf numFmtId="0" fontId="7" fillId="0" borderId="0" applyNumberFormat="0" applyFill="0" applyBorder="0" applyAlignment="0" applyProtection="0">
      <alignment vertical="top"/>
      <protection locked="0"/>
    </xf>
    <xf numFmtId="0" fontId="6" fillId="0" borderId="0"/>
    <xf numFmtId="0" fontId="6" fillId="0" borderId="0"/>
    <xf numFmtId="166"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7" fontId="19" fillId="0" borderId="0" applyFill="0" applyBorder="0" applyProtection="0"/>
    <xf numFmtId="168" fontId="20" fillId="0" borderId="0" applyFont="0" applyFill="0" applyBorder="0" applyAlignment="0" applyProtection="0"/>
    <xf numFmtId="0" fontId="7" fillId="0" borderId="0" applyNumberFormat="0" applyFill="0" applyBorder="0" applyAlignment="0" applyProtection="0">
      <alignment vertical="top"/>
      <protection locked="0"/>
    </xf>
    <xf numFmtId="0" fontId="21" fillId="0" borderId="0" applyNumberFormat="0" applyFill="0" applyBorder="0" applyAlignment="0" applyProtection="0"/>
    <xf numFmtId="9" fontId="6" fillId="0" borderId="0" applyFont="0" applyFill="0" applyBorder="0" applyAlignment="0" applyProtection="0"/>
    <xf numFmtId="0" fontId="20" fillId="0" borderId="0"/>
    <xf numFmtId="0" fontId="6" fillId="0" borderId="0"/>
    <xf numFmtId="0" fontId="6" fillId="0" borderId="0"/>
    <xf numFmtId="0" fontId="20" fillId="0" borderId="0"/>
    <xf numFmtId="0" fontId="18" fillId="0" borderId="0"/>
    <xf numFmtId="0" fontId="18" fillId="0" borderId="0"/>
    <xf numFmtId="0" fontId="18" fillId="0" borderId="0"/>
    <xf numFmtId="0" fontId="18" fillId="0" borderId="0"/>
    <xf numFmtId="0" fontId="18" fillId="0" borderId="0"/>
    <xf numFmtId="0" fontId="4" fillId="0" borderId="0"/>
    <xf numFmtId="0" fontId="3" fillId="0" borderId="0"/>
    <xf numFmtId="0" fontId="4" fillId="0" borderId="0"/>
    <xf numFmtId="166"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166" fontId="4" fillId="0" borderId="0" applyFont="0" applyFill="0" applyBorder="0" applyAlignment="0" applyProtection="0"/>
    <xf numFmtId="168" fontId="20"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9" fontId="4" fillId="0" borderId="0" applyFont="0" applyFill="0" applyBorder="0" applyAlignment="0" applyProtection="0"/>
    <xf numFmtId="0" fontId="4" fillId="0" borderId="0"/>
    <xf numFmtId="0" fontId="4" fillId="0" borderId="0"/>
    <xf numFmtId="0" fontId="20" fillId="0" borderId="0"/>
    <xf numFmtId="0" fontId="20"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0" fillId="0" borderId="0"/>
    <xf numFmtId="0" fontId="2" fillId="0" borderId="0"/>
    <xf numFmtId="0" fontId="2" fillId="0" borderId="0"/>
    <xf numFmtId="0" fontId="2" fillId="0" borderId="0"/>
    <xf numFmtId="0" fontId="4" fillId="0" borderId="0"/>
    <xf numFmtId="0" fontId="20" fillId="0" borderId="0"/>
    <xf numFmtId="0" fontId="20" fillId="0" borderId="0"/>
    <xf numFmtId="0" fontId="2" fillId="0" borderId="0"/>
    <xf numFmtId="0" fontId="2" fillId="0" borderId="0"/>
    <xf numFmtId="43" fontId="2" fillId="0" borderId="0" applyFont="0" applyFill="0" applyBorder="0" applyAlignment="0" applyProtection="0"/>
    <xf numFmtId="0" fontId="2" fillId="3" borderId="18" applyNumberFormat="0" applyFont="0" applyAlignment="0" applyProtection="0"/>
    <xf numFmtId="0" fontId="4" fillId="0" borderId="0"/>
    <xf numFmtId="166" fontId="4" fillId="0" borderId="0" applyFont="0" applyFill="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8" applyNumberFormat="0" applyFont="0" applyAlignment="0" applyProtection="0"/>
    <xf numFmtId="0" fontId="20" fillId="0" borderId="0"/>
    <xf numFmtId="0" fontId="4" fillId="0" borderId="0"/>
  </cellStyleXfs>
  <cellXfs count="263">
    <xf numFmtId="0" fontId="0" fillId="0" borderId="0" xfId="0"/>
    <xf numFmtId="0" fontId="6" fillId="0" borderId="0" xfId="0" applyFont="1" applyAlignment="1" applyProtection="1">
      <alignment horizontal="left" indent="1"/>
      <protection hidden="1"/>
    </xf>
    <xf numFmtId="0" fontId="6" fillId="0" borderId="0" xfId="0" applyFont="1" applyProtection="1">
      <protection hidden="1"/>
    </xf>
    <xf numFmtId="0" fontId="8" fillId="0" borderId="0" xfId="0" applyFont="1" applyAlignment="1" applyProtection="1">
      <alignment horizontal="left" indent="1"/>
      <protection hidden="1"/>
    </xf>
    <xf numFmtId="0" fontId="9" fillId="0" borderId="0" xfId="0" applyFont="1" applyAlignment="1" applyProtection="1">
      <alignment horizontal="right" indent="1"/>
      <protection hidden="1"/>
    </xf>
    <xf numFmtId="0" fontId="12" fillId="0" borderId="0" xfId="0" applyFont="1" applyAlignment="1" applyProtection="1">
      <alignment horizontal="right" vertical="center" indent="1"/>
      <protection hidden="1"/>
    </xf>
    <xf numFmtId="0" fontId="0" fillId="0" borderId="0" xfId="0" applyProtection="1">
      <protection hidden="1"/>
    </xf>
    <xf numFmtId="0" fontId="0" fillId="0" borderId="0" xfId="0" applyAlignment="1" applyProtection="1">
      <alignment vertical="center"/>
      <protection locked="0"/>
    </xf>
    <xf numFmtId="0" fontId="16" fillId="0" borderId="0" xfId="0" applyFont="1" applyProtection="1">
      <protection hidden="1"/>
    </xf>
    <xf numFmtId="0" fontId="4" fillId="0" borderId="0" xfId="0" applyFont="1" applyAlignment="1" applyProtection="1">
      <alignment horizontal="left" indent="1"/>
      <protection hidden="1"/>
    </xf>
    <xf numFmtId="0" fontId="4" fillId="0" borderId="0" xfId="0" applyFont="1" applyProtection="1">
      <protection hidden="1"/>
    </xf>
    <xf numFmtId="0" fontId="4" fillId="0" borderId="0" xfId="50" applyAlignment="1" applyProtection="1">
      <alignment vertical="center"/>
      <protection hidden="1"/>
    </xf>
    <xf numFmtId="0" fontId="4" fillId="5" borderId="17" xfId="0" applyFont="1" applyFill="1" applyBorder="1" applyAlignment="1">
      <alignment horizontal="center" vertical="center" wrapText="1"/>
    </xf>
    <xf numFmtId="165" fontId="13" fillId="4" borderId="3" xfId="0" applyNumberFormat="1"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Alignment="1">
      <alignment vertical="center"/>
    </xf>
    <xf numFmtId="0" fontId="6" fillId="0" borderId="0" xfId="0" applyFont="1" applyAlignment="1" applyProtection="1">
      <alignment horizontal="left" vertical="center"/>
      <protection hidden="1"/>
    </xf>
    <xf numFmtId="0" fontId="0" fillId="2" borderId="0" xfId="0" applyFill="1" applyAlignment="1">
      <alignment vertical="center"/>
    </xf>
    <xf numFmtId="0" fontId="5" fillId="0" borderId="0" xfId="0" applyFont="1" applyAlignment="1" applyProtection="1">
      <alignment horizontal="left" vertical="center" indent="1"/>
      <protection hidden="1"/>
    </xf>
    <xf numFmtId="0" fontId="6" fillId="6" borderId="6" xfId="0" applyFont="1" applyFill="1" applyBorder="1" applyAlignment="1" applyProtection="1">
      <alignment horizontal="left" vertical="center" wrapText="1" indent="1"/>
      <protection locked="0"/>
    </xf>
    <xf numFmtId="0" fontId="6" fillId="5" borderId="5" xfId="0" applyFont="1" applyFill="1" applyBorder="1" applyAlignment="1" applyProtection="1">
      <alignment horizontal="left" vertical="center" wrapText="1" indent="1"/>
      <protection hidden="1"/>
    </xf>
    <xf numFmtId="0" fontId="6" fillId="5" borderId="6" xfId="0" applyFont="1" applyFill="1" applyBorder="1" applyAlignment="1" applyProtection="1">
      <alignment horizontal="left" vertical="center" wrapText="1" indent="1"/>
      <protection hidden="1"/>
    </xf>
    <xf numFmtId="16" fontId="10" fillId="0" borderId="0" xfId="0" applyNumberFormat="1" applyFont="1" applyAlignment="1" applyProtection="1">
      <alignment horizontal="left" vertical="center" indent="1"/>
      <protection hidden="1"/>
    </xf>
    <xf numFmtId="0" fontId="9" fillId="0" borderId="0" xfId="0" applyFont="1" applyAlignment="1" applyProtection="1">
      <alignment horizontal="right" vertical="center" indent="1"/>
      <protection hidden="1"/>
    </xf>
    <xf numFmtId="0" fontId="6" fillId="5" borderId="7" xfId="0" applyFont="1" applyFill="1" applyBorder="1" applyAlignment="1" applyProtection="1">
      <alignment horizontal="left" vertical="center" wrapText="1" indent="1"/>
      <protection hidden="1"/>
    </xf>
    <xf numFmtId="49" fontId="15" fillId="6" borderId="7" xfId="1" applyNumberFormat="1" applyFont="1" applyFill="1" applyBorder="1" applyAlignment="1" applyProtection="1">
      <alignment horizontal="left" vertical="center" indent="1"/>
      <protection locked="0"/>
    </xf>
    <xf numFmtId="0" fontId="10" fillId="0" borderId="0" xfId="0" applyFont="1" applyAlignment="1" applyProtection="1">
      <alignment horizontal="left" indent="1"/>
      <protection hidden="1"/>
    </xf>
    <xf numFmtId="1" fontId="13" fillId="6" borderId="4" xfId="0" applyNumberFormat="1" applyFont="1" applyFill="1" applyBorder="1" applyAlignment="1" applyProtection="1">
      <alignment horizontal="left" vertical="center" indent="1"/>
      <protection locked="0"/>
    </xf>
    <xf numFmtId="0" fontId="17" fillId="5" borderId="4" xfId="0" applyFont="1" applyFill="1" applyBorder="1" applyAlignment="1" applyProtection="1">
      <alignment horizontal="left" indent="1"/>
      <protection hidden="1"/>
    </xf>
    <xf numFmtId="165" fontId="13" fillId="4" borderId="4" xfId="0" applyNumberFormat="1" applyFont="1" applyFill="1" applyBorder="1" applyAlignment="1" applyProtection="1">
      <alignment horizontal="left" vertical="center" indent="1"/>
      <protection hidden="1"/>
    </xf>
    <xf numFmtId="165" fontId="6" fillId="5" borderId="4" xfId="0" applyNumberFormat="1" applyFont="1" applyFill="1" applyBorder="1" applyAlignment="1" applyProtection="1">
      <alignment horizontal="left" vertical="center" indent="1"/>
      <protection hidden="1"/>
    </xf>
    <xf numFmtId="0" fontId="4" fillId="0" borderId="0" xfId="50" applyAlignment="1" applyProtection="1">
      <alignment horizontal="left" vertical="center" indent="1"/>
      <protection hidden="1"/>
    </xf>
    <xf numFmtId="0" fontId="17" fillId="6" borderId="9" xfId="0" applyFont="1" applyFill="1" applyBorder="1" applyAlignment="1" applyProtection="1">
      <alignment horizontal="left" wrapText="1" indent="1"/>
      <protection locked="0"/>
    </xf>
    <xf numFmtId="0" fontId="22" fillId="0" borderId="0" xfId="0" applyFont="1" applyAlignment="1" applyProtection="1">
      <alignment horizontal="left" vertical="center"/>
      <protection hidden="1"/>
    </xf>
    <xf numFmtId="0" fontId="14" fillId="0" borderId="0" xfId="0" applyFont="1" applyAlignment="1" applyProtection="1">
      <alignment horizontal="left" vertical="center" indent="1"/>
      <protection hidden="1"/>
    </xf>
    <xf numFmtId="0" fontId="6" fillId="0" borderId="0" xfId="0" applyFont="1" applyAlignment="1" applyProtection="1">
      <alignment horizontal="center"/>
      <protection hidden="1"/>
    </xf>
    <xf numFmtId="0" fontId="4" fillId="5" borderId="23" xfId="0" applyFont="1" applyFill="1" applyBorder="1" applyAlignment="1" applyProtection="1">
      <alignment horizontal="left" vertical="center" wrapText="1" indent="1"/>
      <protection hidden="1"/>
    </xf>
    <xf numFmtId="0" fontId="4" fillId="5" borderId="21" xfId="0" applyFont="1" applyFill="1" applyBorder="1" applyAlignment="1" applyProtection="1">
      <alignment horizontal="left" vertical="center" wrapText="1" indent="1"/>
      <protection hidden="1"/>
    </xf>
    <xf numFmtId="0" fontId="4" fillId="5" borderId="1" xfId="0" applyFont="1" applyFill="1" applyBorder="1" applyAlignment="1" applyProtection="1">
      <alignment horizontal="left" vertical="center" wrapText="1" indent="1"/>
      <protection hidden="1"/>
    </xf>
    <xf numFmtId="0" fontId="4" fillId="5" borderId="22" xfId="0" applyFont="1" applyFill="1" applyBorder="1" applyAlignment="1" applyProtection="1">
      <alignment horizontal="left" vertical="center" indent="1"/>
      <protection hidden="1"/>
    </xf>
    <xf numFmtId="0" fontId="17" fillId="4" borderId="2" xfId="0" applyFont="1" applyFill="1" applyBorder="1" applyAlignment="1" applyProtection="1">
      <alignment horizontal="left" vertical="center" indent="1"/>
      <protection hidden="1"/>
    </xf>
    <xf numFmtId="0" fontId="17" fillId="4" borderId="13" xfId="0" applyFont="1" applyFill="1" applyBorder="1" applyAlignment="1" applyProtection="1">
      <alignment horizontal="left" vertical="center" indent="1"/>
      <protection hidden="1"/>
    </xf>
    <xf numFmtId="0" fontId="4" fillId="0" borderId="0" xfId="0" applyFont="1" applyAlignment="1" applyProtection="1">
      <alignment vertical="center"/>
      <protection hidden="1"/>
    </xf>
    <xf numFmtId="0" fontId="4" fillId="5" borderId="4" xfId="0" applyFont="1" applyFill="1" applyBorder="1" applyAlignment="1">
      <alignment horizontal="center" vertical="center" wrapText="1"/>
    </xf>
    <xf numFmtId="0" fontId="0" fillId="0" borderId="0" xfId="0" applyAlignment="1" applyProtection="1">
      <alignment vertical="center" wrapText="1"/>
      <protection hidden="1"/>
    </xf>
    <xf numFmtId="0" fontId="4" fillId="0" borderId="0" xfId="0" applyFont="1" applyAlignment="1" applyProtection="1">
      <alignment vertical="center" wrapText="1"/>
      <protection hidden="1"/>
    </xf>
    <xf numFmtId="0" fontId="4" fillId="0" borderId="0" xfId="0" applyFont="1" applyAlignment="1" applyProtection="1">
      <alignment horizontal="left" vertical="center" indent="1"/>
      <protection hidden="1"/>
    </xf>
    <xf numFmtId="0" fontId="4" fillId="6" borderId="6" xfId="0" applyFont="1" applyFill="1" applyBorder="1" applyAlignment="1" applyProtection="1">
      <alignment horizontal="left" vertical="center" wrapText="1" indent="1"/>
      <protection locked="0"/>
    </xf>
    <xf numFmtId="0" fontId="20" fillId="0" borderId="0" xfId="383" applyAlignment="1" applyProtection="1">
      <alignment horizontal="left" indent="1"/>
      <protection hidden="1"/>
    </xf>
    <xf numFmtId="0" fontId="4" fillId="0" borderId="0" xfId="0" applyFont="1" applyAlignment="1" applyProtection="1">
      <alignment wrapText="1"/>
      <protection hidden="1"/>
    </xf>
    <xf numFmtId="0" fontId="5" fillId="0" borderId="0" xfId="383" applyFont="1" applyAlignment="1" applyProtection="1">
      <alignment horizontal="left" indent="1"/>
      <protection hidden="1"/>
    </xf>
    <xf numFmtId="0" fontId="0" fillId="2" borderId="0" xfId="0" applyFill="1" applyProtection="1">
      <protection hidden="1"/>
    </xf>
    <xf numFmtId="0" fontId="24" fillId="9" borderId="0" xfId="0" applyFont="1" applyFill="1" applyAlignment="1" applyProtection="1">
      <alignment vertical="center"/>
      <protection hidden="1"/>
    </xf>
    <xf numFmtId="3" fontId="4" fillId="10" borderId="30" xfId="0" applyNumberFormat="1" applyFont="1" applyFill="1" applyBorder="1" applyAlignment="1" applyProtection="1">
      <alignment horizontal="right"/>
      <protection hidden="1"/>
    </xf>
    <xf numFmtId="3" fontId="4" fillId="10" borderId="1" xfId="0" applyNumberFormat="1" applyFont="1" applyFill="1" applyBorder="1" applyAlignment="1" applyProtection="1">
      <alignment horizontal="right"/>
      <protection hidden="1"/>
    </xf>
    <xf numFmtId="3" fontId="4" fillId="10" borderId="4" xfId="0" applyNumberFormat="1" applyFont="1" applyFill="1" applyBorder="1" applyProtection="1">
      <protection hidden="1"/>
    </xf>
    <xf numFmtId="2" fontId="0" fillId="0" borderId="0" xfId="0" applyNumberFormat="1" applyProtection="1">
      <protection hidden="1"/>
    </xf>
    <xf numFmtId="0" fontId="9" fillId="10" borderId="1" xfId="0" applyFont="1" applyFill="1" applyBorder="1" applyAlignment="1" applyProtection="1">
      <alignment horizontal="left" vertical="center" indent="1"/>
      <protection hidden="1"/>
    </xf>
    <xf numFmtId="0" fontId="9" fillId="10" borderId="2" xfId="0" applyFont="1" applyFill="1" applyBorder="1" applyAlignment="1" applyProtection="1">
      <alignment horizontal="center" vertical="center"/>
      <protection hidden="1"/>
    </xf>
    <xf numFmtId="0" fontId="24" fillId="0" borderId="0" xfId="0" applyFont="1" applyProtection="1">
      <protection hidden="1"/>
    </xf>
    <xf numFmtId="0" fontId="4" fillId="0" borderId="0" xfId="0" applyFont="1" applyAlignment="1" applyProtection="1">
      <alignment horizontal="left"/>
      <protection hidden="1"/>
    </xf>
    <xf numFmtId="0" fontId="4" fillId="2" borderId="0" xfId="0" applyFont="1" applyFill="1" applyProtection="1">
      <protection hidden="1"/>
    </xf>
    <xf numFmtId="0" fontId="4" fillId="11" borderId="5" xfId="0" applyFont="1" applyFill="1" applyBorder="1" applyAlignment="1" applyProtection="1">
      <alignment horizontal="left" indent="1"/>
      <protection hidden="1"/>
    </xf>
    <xf numFmtId="0" fontId="4" fillId="11" borderId="6" xfId="0" applyFont="1" applyFill="1" applyBorder="1" applyAlignment="1" applyProtection="1">
      <alignment horizontal="left" indent="1"/>
      <protection hidden="1"/>
    </xf>
    <xf numFmtId="0" fontId="4" fillId="11" borderId="29" xfId="0" applyFont="1" applyFill="1" applyBorder="1" applyAlignment="1" applyProtection="1">
      <alignment horizontal="left" indent="1"/>
      <protection hidden="1"/>
    </xf>
    <xf numFmtId="0" fontId="4" fillId="11" borderId="4" xfId="0" applyFont="1" applyFill="1" applyBorder="1" applyAlignment="1" applyProtection="1">
      <alignment horizontal="left" vertical="center" indent="1"/>
      <protection hidden="1"/>
    </xf>
    <xf numFmtId="171" fontId="4" fillId="11" borderId="2" xfId="0" applyNumberFormat="1" applyFont="1" applyFill="1" applyBorder="1" applyAlignment="1" applyProtection="1">
      <alignment vertical="center"/>
      <protection hidden="1"/>
    </xf>
    <xf numFmtId="0" fontId="4" fillId="11" borderId="1"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wrapText="1"/>
      <protection hidden="1"/>
    </xf>
    <xf numFmtId="0" fontId="4" fillId="5" borderId="17" xfId="50" applyFill="1" applyBorder="1" applyAlignment="1" applyProtection="1">
      <alignment horizontal="center" vertical="center" wrapText="1"/>
      <protection hidden="1"/>
    </xf>
    <xf numFmtId="169" fontId="4" fillId="7" borderId="28" xfId="0" applyNumberFormat="1" applyFont="1" applyFill="1" applyBorder="1" applyAlignment="1" applyProtection="1">
      <alignment horizontal="right"/>
      <protection locked="0" hidden="1"/>
    </xf>
    <xf numFmtId="169" fontId="4" fillId="7" borderId="27" xfId="0" applyNumberFormat="1" applyFont="1" applyFill="1" applyBorder="1" applyAlignment="1" applyProtection="1">
      <alignment horizontal="right"/>
      <protection locked="0" hidden="1"/>
    </xf>
    <xf numFmtId="3" fontId="4" fillId="11" borderId="4" xfId="0" applyNumberFormat="1" applyFont="1" applyFill="1" applyBorder="1" applyAlignment="1" applyProtection="1">
      <alignment horizontal="center" vertical="center"/>
      <protection hidden="1"/>
    </xf>
    <xf numFmtId="169" fontId="4" fillId="11" borderId="5" xfId="0" applyNumberFormat="1" applyFont="1" applyFill="1" applyBorder="1" applyProtection="1">
      <protection hidden="1"/>
    </xf>
    <xf numFmtId="169" fontId="4" fillId="11" borderId="6" xfId="0" applyNumberFormat="1" applyFont="1" applyFill="1" applyBorder="1" applyProtection="1">
      <protection hidden="1"/>
    </xf>
    <xf numFmtId="169" fontId="4" fillId="11" borderId="7" xfId="0" applyNumberFormat="1" applyFont="1" applyFill="1" applyBorder="1" applyProtection="1">
      <protection hidden="1"/>
    </xf>
    <xf numFmtId="169" fontId="4" fillId="11" borderId="4" xfId="0" applyNumberFormat="1" applyFont="1" applyFill="1" applyBorder="1" applyProtection="1">
      <protection hidden="1"/>
    </xf>
    <xf numFmtId="3" fontId="4" fillId="7" borderId="6" xfId="0" applyNumberFormat="1" applyFont="1" applyFill="1" applyBorder="1" applyAlignment="1" applyProtection="1">
      <alignment horizontal="right"/>
      <protection locked="0" hidden="1"/>
    </xf>
    <xf numFmtId="3" fontId="4" fillId="7" borderId="31" xfId="0" applyNumberFormat="1" applyFont="1" applyFill="1" applyBorder="1" applyAlignment="1" applyProtection="1">
      <alignment horizontal="right"/>
      <protection locked="0" hidden="1"/>
    </xf>
    <xf numFmtId="0" fontId="22" fillId="0" borderId="0" xfId="0" applyFont="1" applyAlignment="1" applyProtection="1">
      <alignment vertical="center"/>
      <protection hidden="1"/>
    </xf>
    <xf numFmtId="0" fontId="22" fillId="0" borderId="0" xfId="0" applyFont="1" applyProtection="1">
      <protection hidden="1"/>
    </xf>
    <xf numFmtId="49" fontId="4" fillId="6" borderId="6" xfId="0" applyNumberFormat="1" applyFont="1" applyFill="1" applyBorder="1" applyAlignment="1" applyProtection="1">
      <alignment horizontal="left" vertical="center" indent="1"/>
      <protection locked="0"/>
    </xf>
    <xf numFmtId="0" fontId="4" fillId="0" borderId="0" xfId="0" applyFont="1" applyAlignment="1">
      <alignment vertical="center"/>
    </xf>
    <xf numFmtId="0" fontId="4" fillId="12" borderId="32" xfId="50" applyFill="1" applyBorder="1" applyAlignment="1" applyProtection="1">
      <alignment horizontal="center" vertical="center" wrapText="1"/>
      <protection hidden="1"/>
    </xf>
    <xf numFmtId="0" fontId="4" fillId="12" borderId="1" xfId="0" applyFont="1" applyFill="1" applyBorder="1" applyAlignment="1" applyProtection="1">
      <alignment horizontal="center" vertical="center" wrapText="1"/>
      <protection hidden="1"/>
    </xf>
    <xf numFmtId="3" fontId="4" fillId="8" borderId="6" xfId="0" applyNumberFormat="1" applyFont="1" applyFill="1" applyBorder="1" applyAlignment="1" applyProtection="1">
      <alignment horizontal="right"/>
      <protection locked="0" hidden="1"/>
    </xf>
    <xf numFmtId="3" fontId="4" fillId="8" borderId="31" xfId="0" applyNumberFormat="1" applyFont="1" applyFill="1" applyBorder="1" applyAlignment="1" applyProtection="1">
      <alignment horizontal="right"/>
      <protection locked="0" hidden="1"/>
    </xf>
    <xf numFmtId="0" fontId="4" fillId="12" borderId="17" xfId="0" applyFont="1" applyFill="1" applyBorder="1" applyAlignment="1">
      <alignment horizontal="center" vertical="center" wrapText="1"/>
    </xf>
    <xf numFmtId="169" fontId="4" fillId="11" borderId="2" xfId="0" applyNumberFormat="1" applyFont="1" applyFill="1" applyBorder="1" applyAlignment="1" applyProtection="1">
      <alignment vertical="center"/>
      <protection hidden="1"/>
    </xf>
    <xf numFmtId="0" fontId="4" fillId="6" borderId="5" xfId="0" applyFont="1" applyFill="1" applyBorder="1" applyAlignment="1" applyProtection="1">
      <alignment horizontal="left" vertical="center" wrapText="1" indent="1"/>
      <protection locked="0"/>
    </xf>
    <xf numFmtId="0" fontId="4" fillId="5" borderId="5" xfId="0" applyFont="1" applyFill="1" applyBorder="1" applyAlignment="1" applyProtection="1">
      <alignment horizontal="center" vertical="center" wrapText="1"/>
      <protection hidden="1"/>
    </xf>
    <xf numFmtId="0" fontId="4" fillId="5" borderId="6" xfId="0" applyFont="1" applyFill="1" applyBorder="1" applyAlignment="1" applyProtection="1">
      <alignment horizontal="center" vertical="center" wrapText="1"/>
      <protection hidden="1"/>
    </xf>
    <xf numFmtId="169" fontId="4" fillId="6" borderId="19" xfId="0" applyNumberFormat="1" applyFont="1" applyFill="1" applyBorder="1" applyAlignment="1" applyProtection="1">
      <alignment horizontal="right" vertical="center" indent="2"/>
      <protection locked="0"/>
    </xf>
    <xf numFmtId="169" fontId="4" fillId="6" borderId="20" xfId="0" applyNumberFormat="1" applyFont="1" applyFill="1" applyBorder="1" applyAlignment="1" applyProtection="1">
      <alignment horizontal="right" vertical="center" indent="2"/>
      <protection locked="0"/>
    </xf>
    <xf numFmtId="169" fontId="4" fillId="8" borderId="20" xfId="0" applyNumberFormat="1" applyFont="1" applyFill="1" applyBorder="1" applyAlignment="1" applyProtection="1">
      <alignment horizontal="right" vertical="center" indent="2"/>
      <protection locked="0"/>
    </xf>
    <xf numFmtId="169" fontId="4" fillId="6" borderId="16" xfId="0" applyNumberFormat="1" applyFont="1" applyFill="1" applyBorder="1" applyAlignment="1" applyProtection="1">
      <alignment horizontal="right" vertical="center" indent="2"/>
      <protection locked="0"/>
    </xf>
    <xf numFmtId="169" fontId="4" fillId="6" borderId="4" xfId="0" applyNumberFormat="1" applyFont="1" applyFill="1" applyBorder="1" applyAlignment="1" applyProtection="1">
      <alignment horizontal="right" vertical="center" indent="2"/>
      <protection locked="0"/>
    </xf>
    <xf numFmtId="0" fontId="4" fillId="0" borderId="0" xfId="0" applyFont="1" applyAlignment="1" applyProtection="1">
      <alignment horizontal="right"/>
      <protection hidden="1"/>
    </xf>
    <xf numFmtId="0" fontId="11" fillId="0" borderId="0" xfId="1" applyFont="1" applyAlignment="1" applyProtection="1">
      <alignment horizontal="left" indent="1"/>
      <protection hidden="1"/>
    </xf>
    <xf numFmtId="0" fontId="25" fillId="0" borderId="0" xfId="1" applyFont="1" applyAlignment="1" applyProtection="1">
      <alignment horizontal="left" indent="1"/>
      <protection hidden="1"/>
    </xf>
    <xf numFmtId="0" fontId="4" fillId="11" borderId="8" xfId="0" applyFont="1" applyFill="1" applyBorder="1" applyAlignment="1" applyProtection="1">
      <alignment horizontal="left" vertical="center" wrapText="1" indent="1"/>
      <protection hidden="1"/>
    </xf>
    <xf numFmtId="0" fontId="4" fillId="11" borderId="3" xfId="0" applyFont="1" applyFill="1" applyBorder="1" applyAlignment="1" applyProtection="1">
      <alignment horizontal="left" vertical="center" wrapText="1" indent="1"/>
      <protection hidden="1"/>
    </xf>
    <xf numFmtId="0" fontId="4" fillId="11" borderId="9" xfId="0" applyFont="1" applyFill="1" applyBorder="1" applyAlignment="1" applyProtection="1">
      <alignment horizontal="center"/>
      <protection hidden="1"/>
    </xf>
    <xf numFmtId="165" fontId="4" fillId="5" borderId="4" xfId="50" applyNumberFormat="1" applyFill="1" applyBorder="1" applyAlignment="1" applyProtection="1">
      <alignment horizontal="center" vertical="center" wrapText="1"/>
      <protection hidden="1"/>
    </xf>
    <xf numFmtId="0" fontId="4" fillId="5" borderId="4" xfId="50" applyFill="1" applyBorder="1" applyAlignment="1" applyProtection="1">
      <alignment horizontal="center" vertical="center" wrapText="1"/>
      <protection hidden="1"/>
    </xf>
    <xf numFmtId="164" fontId="4" fillId="5" borderId="19" xfId="50" applyNumberFormat="1" applyFill="1" applyBorder="1" applyAlignment="1" applyProtection="1">
      <alignment horizontal="right" vertical="center"/>
      <protection hidden="1"/>
    </xf>
    <xf numFmtId="164" fontId="4" fillId="5" borderId="16" xfId="50" applyNumberFormat="1" applyFill="1" applyBorder="1" applyAlignment="1" applyProtection="1">
      <alignment horizontal="right" vertical="center"/>
      <protection hidden="1"/>
    </xf>
    <xf numFmtId="164" fontId="4" fillId="5" borderId="8" xfId="50" applyNumberFormat="1" applyFill="1" applyBorder="1" applyAlignment="1" applyProtection="1">
      <alignment horizontal="right" vertical="center"/>
      <protection hidden="1"/>
    </xf>
    <xf numFmtId="164" fontId="4" fillId="5" borderId="4" xfId="50" applyNumberFormat="1" applyFill="1" applyBorder="1" applyAlignment="1" applyProtection="1">
      <alignment horizontal="right" vertical="center"/>
      <protection hidden="1"/>
    </xf>
    <xf numFmtId="0" fontId="4" fillId="11" borderId="16" xfId="0" applyFont="1" applyFill="1" applyBorder="1" applyAlignment="1" applyProtection="1">
      <alignment horizontal="center"/>
      <protection hidden="1"/>
    </xf>
    <xf numFmtId="0" fontId="4" fillId="11" borderId="19" xfId="0" applyFont="1" applyFill="1" applyBorder="1" applyAlignment="1" applyProtection="1">
      <alignment horizontal="center" vertical="center" wrapText="1"/>
      <protection hidden="1"/>
    </xf>
    <xf numFmtId="0" fontId="4" fillId="11" borderId="16" xfId="0" applyFont="1" applyFill="1" applyBorder="1" applyAlignment="1" applyProtection="1">
      <alignment horizontal="center" vertical="center"/>
      <protection hidden="1"/>
    </xf>
    <xf numFmtId="0" fontId="4" fillId="11" borderId="4" xfId="0" applyFont="1" applyFill="1" applyBorder="1" applyAlignment="1" applyProtection="1">
      <alignment horizontal="center" vertical="center"/>
      <protection hidden="1"/>
    </xf>
    <xf numFmtId="0" fontId="4" fillId="11" borderId="3" xfId="0" applyFont="1" applyFill="1" applyBorder="1" applyAlignment="1" applyProtection="1">
      <alignment horizontal="center" vertical="center"/>
      <protection hidden="1"/>
    </xf>
    <xf numFmtId="0" fontId="4" fillId="11" borderId="19" xfId="0" applyFont="1" applyFill="1" applyBorder="1" applyAlignment="1" applyProtection="1">
      <alignment horizontal="left" vertical="center" wrapText="1" indent="1"/>
      <protection hidden="1"/>
    </xf>
    <xf numFmtId="0" fontId="4" fillId="11" borderId="16" xfId="0" applyFont="1" applyFill="1" applyBorder="1" applyAlignment="1" applyProtection="1">
      <alignment horizontal="left" vertical="center" indent="1"/>
      <protection hidden="1"/>
    </xf>
    <xf numFmtId="164" fontId="4" fillId="7" borderId="5" xfId="0" applyNumberFormat="1" applyFont="1" applyFill="1" applyBorder="1" applyAlignment="1" applyProtection="1">
      <alignment horizontal="left" vertical="center" indent="1"/>
      <protection locked="0"/>
    </xf>
    <xf numFmtId="0" fontId="4" fillId="7" borderId="9" xfId="0" applyFont="1" applyFill="1" applyBorder="1" applyAlignment="1" applyProtection="1">
      <alignment vertical="center"/>
      <protection locked="0"/>
    </xf>
    <xf numFmtId="0" fontId="22" fillId="0" borderId="0" xfId="0" applyFont="1" applyAlignment="1" applyProtection="1">
      <alignment horizontal="center"/>
      <protection locked="0"/>
    </xf>
    <xf numFmtId="172" fontId="4" fillId="7" borderId="5" xfId="50" applyNumberFormat="1" applyFill="1" applyBorder="1" applyAlignment="1" applyProtection="1">
      <alignment horizontal="right"/>
      <protection locked="0" hidden="1"/>
    </xf>
    <xf numFmtId="172" fontId="4" fillId="7" borderId="3" xfId="50" applyNumberFormat="1" applyFill="1" applyBorder="1" applyAlignment="1" applyProtection="1">
      <alignment horizontal="right"/>
      <protection locked="0" hidden="1"/>
    </xf>
    <xf numFmtId="4" fontId="4" fillId="7" borderId="31" xfId="50" applyNumberFormat="1" applyFill="1" applyBorder="1" applyAlignment="1" applyProtection="1">
      <alignment horizontal="right"/>
      <protection locked="0" hidden="1"/>
    </xf>
    <xf numFmtId="4" fontId="4" fillId="7" borderId="8" xfId="50" applyNumberFormat="1" applyFill="1" applyBorder="1" applyAlignment="1" applyProtection="1">
      <alignment horizontal="right"/>
      <protection locked="0" hidden="1"/>
    </xf>
    <xf numFmtId="0" fontId="4" fillId="11" borderId="8" xfId="0" applyFont="1" applyFill="1" applyBorder="1" applyAlignment="1" applyProtection="1">
      <alignment horizontal="center" vertical="center" wrapText="1"/>
      <protection hidden="1"/>
    </xf>
    <xf numFmtId="0" fontId="4" fillId="11" borderId="3" xfId="0" applyFont="1" applyFill="1" applyBorder="1" applyAlignment="1" applyProtection="1">
      <alignment horizontal="center" vertical="center" wrapText="1"/>
      <protection hidden="1"/>
    </xf>
    <xf numFmtId="3" fontId="4" fillId="7" borderId="5" xfId="50" applyNumberFormat="1" applyFill="1" applyBorder="1" applyAlignment="1" applyProtection="1">
      <alignment horizontal="right"/>
      <protection locked="0" hidden="1"/>
    </xf>
    <xf numFmtId="3" fontId="4" fillId="7" borderId="3" xfId="50" applyNumberFormat="1" applyFill="1" applyBorder="1" applyAlignment="1" applyProtection="1">
      <alignment horizontal="right"/>
      <protection locked="0" hidden="1"/>
    </xf>
    <xf numFmtId="3" fontId="4" fillId="7" borderId="8" xfId="50" applyNumberFormat="1" applyFill="1" applyBorder="1" applyAlignment="1" applyProtection="1">
      <alignment horizontal="right"/>
      <protection locked="0" hidden="1"/>
    </xf>
    <xf numFmtId="0" fontId="5" fillId="0" borderId="0" xfId="0" applyFont="1" applyAlignment="1" applyProtection="1">
      <alignment horizontal="left" indent="1"/>
      <protection hidden="1"/>
    </xf>
    <xf numFmtId="0" fontId="4" fillId="12" borderId="4" xfId="0" applyFont="1" applyFill="1" applyBorder="1" applyAlignment="1" applyProtection="1">
      <alignment horizontal="center" vertical="center" wrapText="1"/>
      <protection hidden="1"/>
    </xf>
    <xf numFmtId="171" fontId="9" fillId="11" borderId="4" xfId="0" applyNumberFormat="1" applyFont="1" applyFill="1" applyBorder="1" applyAlignment="1" applyProtection="1">
      <alignment horizontal="left" vertical="center" indent="1"/>
      <protection hidden="1"/>
    </xf>
    <xf numFmtId="3" fontId="4" fillId="11" borderId="4" xfId="0" applyNumberFormat="1" applyFont="1" applyFill="1" applyBorder="1" applyAlignment="1" applyProtection="1">
      <alignment horizontal="center" vertical="center" wrapText="1"/>
      <protection hidden="1"/>
    </xf>
    <xf numFmtId="0" fontId="4" fillId="0" borderId="0" xfId="130" applyAlignment="1" applyProtection="1">
      <alignment horizontal="left" vertical="center" indent="1"/>
      <protection hidden="1"/>
    </xf>
    <xf numFmtId="0" fontId="4" fillId="0" borderId="0" xfId="50" applyAlignment="1">
      <alignment horizontal="left" vertical="center" indent="1"/>
    </xf>
    <xf numFmtId="0" fontId="4" fillId="2" borderId="0" xfId="50" applyFill="1" applyProtection="1">
      <protection hidden="1"/>
    </xf>
    <xf numFmtId="0" fontId="4" fillId="0" borderId="0" xfId="50" applyProtection="1">
      <protection hidden="1"/>
    </xf>
    <xf numFmtId="3" fontId="4" fillId="0" borderId="0" xfId="0" applyNumberFormat="1" applyFont="1" applyProtection="1">
      <protection hidden="1"/>
    </xf>
    <xf numFmtId="0" fontId="4" fillId="7" borderId="4" xfId="0" applyFont="1" applyFill="1" applyBorder="1" applyAlignment="1" applyProtection="1">
      <alignment vertical="center"/>
      <protection locked="0"/>
    </xf>
    <xf numFmtId="0" fontId="9" fillId="11" borderId="1" xfId="0" applyFont="1" applyFill="1" applyBorder="1" applyAlignment="1" applyProtection="1">
      <alignment horizontal="center" vertical="center" wrapText="1"/>
      <protection hidden="1"/>
    </xf>
    <xf numFmtId="0" fontId="4" fillId="0" borderId="11" xfId="0" applyFont="1" applyBorder="1" applyAlignment="1" applyProtection="1">
      <alignment wrapText="1"/>
      <protection hidden="1"/>
    </xf>
    <xf numFmtId="0" fontId="4" fillId="11" borderId="5" xfId="0" applyFont="1" applyFill="1" applyBorder="1" applyAlignment="1" applyProtection="1">
      <alignment horizontal="left" vertical="center" wrapText="1" indent="1"/>
      <protection hidden="1"/>
    </xf>
    <xf numFmtId="0" fontId="4" fillId="11" borderId="6" xfId="0" applyFont="1" applyFill="1" applyBorder="1" applyAlignment="1" applyProtection="1">
      <alignment horizontal="left" vertical="center" wrapText="1" indent="1"/>
      <protection hidden="1"/>
    </xf>
    <xf numFmtId="0" fontId="4" fillId="11" borderId="7" xfId="0" applyFont="1" applyFill="1" applyBorder="1" applyAlignment="1" applyProtection="1">
      <alignment horizontal="left" vertical="center" wrapText="1" indent="1"/>
      <protection hidden="1"/>
    </xf>
    <xf numFmtId="3" fontId="4" fillId="7" borderId="6" xfId="50" applyNumberFormat="1" applyFill="1" applyBorder="1" applyAlignment="1" applyProtection="1">
      <alignment horizontal="right"/>
      <protection locked="0" hidden="1"/>
    </xf>
    <xf numFmtId="3" fontId="4" fillId="7" borderId="7" xfId="50" applyNumberFormat="1" applyFill="1" applyBorder="1" applyAlignment="1" applyProtection="1">
      <alignment horizontal="right"/>
      <protection locked="0" hidden="1"/>
    </xf>
    <xf numFmtId="0" fontId="4" fillId="11" borderId="5" xfId="0" applyFont="1" applyFill="1" applyBorder="1" applyAlignment="1" applyProtection="1">
      <alignment horizontal="center"/>
      <protection hidden="1"/>
    </xf>
    <xf numFmtId="0" fontId="4" fillId="11" borderId="6" xfId="0" applyFont="1" applyFill="1" applyBorder="1" applyAlignment="1" applyProtection="1">
      <alignment horizontal="center"/>
      <protection hidden="1"/>
    </xf>
    <xf numFmtId="0" fontId="4" fillId="11" borderId="7" xfId="0" applyFont="1" applyFill="1" applyBorder="1" applyAlignment="1" applyProtection="1">
      <alignment horizontal="center"/>
      <protection hidden="1"/>
    </xf>
    <xf numFmtId="0" fontId="24" fillId="0" borderId="0" xfId="0" applyFont="1" applyAlignment="1">
      <alignment vertical="center"/>
    </xf>
    <xf numFmtId="3" fontId="4" fillId="11" borderId="9" xfId="0" applyNumberFormat="1" applyFont="1" applyFill="1" applyBorder="1" applyAlignment="1" applyProtection="1">
      <alignment horizontal="right"/>
      <protection hidden="1"/>
    </xf>
    <xf numFmtId="0" fontId="4" fillId="11" borderId="16" xfId="0" applyFont="1" applyFill="1" applyBorder="1" applyAlignment="1" applyProtection="1">
      <alignment horizontal="right"/>
      <protection hidden="1"/>
    </xf>
    <xf numFmtId="165" fontId="13" fillId="11" borderId="3" xfId="0" applyNumberFormat="1" applyFont="1" applyFill="1" applyBorder="1" applyAlignment="1" applyProtection="1">
      <alignment horizontal="left" vertical="center" indent="1"/>
      <protection hidden="1"/>
    </xf>
    <xf numFmtId="172" fontId="4" fillId="5" borderId="19" xfId="50" applyNumberFormat="1" applyFill="1" applyBorder="1" applyAlignment="1" applyProtection="1">
      <alignment horizontal="right" vertical="center"/>
      <protection hidden="1"/>
    </xf>
    <xf numFmtId="3" fontId="4" fillId="11" borderId="5" xfId="0" applyNumberFormat="1" applyFont="1" applyFill="1" applyBorder="1" applyAlignment="1" applyProtection="1">
      <alignment horizontal="right"/>
      <protection hidden="1"/>
    </xf>
    <xf numFmtId="3" fontId="4" fillId="11" borderId="6" xfId="0" applyNumberFormat="1" applyFont="1" applyFill="1" applyBorder="1" applyAlignment="1" applyProtection="1">
      <alignment horizontal="right"/>
      <protection hidden="1"/>
    </xf>
    <xf numFmtId="3" fontId="4" fillId="11" borderId="7" xfId="0" applyNumberFormat="1" applyFont="1" applyFill="1" applyBorder="1" applyAlignment="1" applyProtection="1">
      <alignment horizontal="right"/>
      <protection hidden="1"/>
    </xf>
    <xf numFmtId="3" fontId="4" fillId="11" borderId="4" xfId="0" applyNumberFormat="1" applyFont="1" applyFill="1" applyBorder="1" applyAlignment="1" applyProtection="1">
      <alignment horizontal="right"/>
      <protection hidden="1"/>
    </xf>
    <xf numFmtId="172" fontId="4" fillId="5" borderId="3" xfId="50" applyNumberFormat="1" applyFill="1" applyBorder="1" applyAlignment="1" applyProtection="1">
      <alignment horizontal="right" vertical="center"/>
      <protection hidden="1"/>
    </xf>
    <xf numFmtId="0" fontId="4" fillId="11" borderId="4" xfId="0" applyFont="1" applyFill="1" applyBorder="1" applyAlignment="1" applyProtection="1">
      <alignment horizontal="right"/>
      <protection hidden="1"/>
    </xf>
    <xf numFmtId="3" fontId="4" fillId="7" borderId="31" xfId="50" applyNumberFormat="1" applyFill="1" applyBorder="1" applyAlignment="1" applyProtection="1">
      <alignment horizontal="right"/>
      <protection locked="0" hidden="1"/>
    </xf>
    <xf numFmtId="165" fontId="13" fillId="11" borderId="9" xfId="0" applyNumberFormat="1" applyFont="1" applyFill="1" applyBorder="1" applyAlignment="1" applyProtection="1">
      <alignment horizontal="left" vertical="center" indent="1"/>
      <protection hidden="1"/>
    </xf>
    <xf numFmtId="0" fontId="9" fillId="0" borderId="0" xfId="50" applyFont="1" applyAlignment="1" applyProtection="1">
      <alignment horizontal="left" vertical="center" wrapText="1" indent="1"/>
      <protection hidden="1"/>
    </xf>
    <xf numFmtId="0" fontId="4" fillId="0" borderId="0" xfId="130" applyAlignment="1" applyProtection="1">
      <alignment horizontal="left" vertical="center" indent="1"/>
      <protection hidden="1"/>
    </xf>
    <xf numFmtId="0" fontId="4" fillId="0" borderId="0" xfId="50" applyAlignment="1">
      <alignment horizontal="left" vertical="center" indent="1"/>
    </xf>
    <xf numFmtId="0" fontId="4" fillId="0" borderId="0" xfId="130" applyAlignment="1" applyProtection="1">
      <alignment horizontal="left" vertical="center" wrapText="1" indent="1"/>
      <protection hidden="1"/>
    </xf>
    <xf numFmtId="0" fontId="4" fillId="0" borderId="0" xfId="50" applyAlignment="1">
      <alignment horizontal="left" vertical="center" wrapText="1" indent="1"/>
    </xf>
    <xf numFmtId="165" fontId="13" fillId="5" borderId="9" xfId="50" applyNumberFormat="1" applyFont="1" applyFill="1" applyBorder="1" applyAlignment="1" applyProtection="1">
      <alignment horizontal="left" vertical="center" indent="1"/>
      <protection hidden="1"/>
    </xf>
    <xf numFmtId="0" fontId="4" fillId="5" borderId="8" xfId="50" applyFill="1" applyBorder="1" applyAlignment="1">
      <alignment horizontal="left" vertical="center" indent="1"/>
    </xf>
    <xf numFmtId="0" fontId="4" fillId="5" borderId="3" xfId="50" applyFill="1" applyBorder="1" applyAlignment="1">
      <alignment horizontal="left" vertical="center" indent="1"/>
    </xf>
    <xf numFmtId="0" fontId="13"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1" fontId="4" fillId="6" borderId="10" xfId="50" applyNumberForma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12"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26" xfId="0" applyBorder="1" applyAlignment="1">
      <alignment horizontal="left" vertical="center" wrapText="1"/>
    </xf>
    <xf numFmtId="0" fontId="4" fillId="11" borderId="35" xfId="0" applyFont="1" applyFill="1" applyBorder="1" applyAlignment="1" applyProtection="1">
      <alignment horizontal="left" indent="1"/>
      <protection hidden="1"/>
    </xf>
    <xf numFmtId="0" fontId="4" fillId="11" borderId="36" xfId="0" applyFont="1" applyFill="1" applyBorder="1" applyAlignment="1" applyProtection="1">
      <alignment horizontal="left" indent="1"/>
      <protection hidden="1"/>
    </xf>
    <xf numFmtId="0" fontId="13" fillId="11" borderId="1" xfId="50" applyFont="1" applyFill="1" applyBorder="1" applyAlignment="1" applyProtection="1">
      <alignment horizontal="left" vertical="center" indent="1"/>
      <protection hidden="1"/>
    </xf>
    <xf numFmtId="0" fontId="13" fillId="11" borderId="13" xfId="50" applyFont="1" applyFill="1" applyBorder="1" applyAlignment="1" applyProtection="1">
      <alignment horizontal="left" vertical="center" indent="1"/>
      <protection hidden="1"/>
    </xf>
    <xf numFmtId="0" fontId="13" fillId="11" borderId="2" xfId="50" applyFont="1" applyFill="1" applyBorder="1" applyAlignment="1" applyProtection="1">
      <alignment horizontal="left" vertical="center" indent="1"/>
      <protection hidden="1"/>
    </xf>
    <xf numFmtId="165" fontId="13" fillId="11" borderId="1" xfId="0" applyNumberFormat="1" applyFont="1" applyFill="1" applyBorder="1" applyAlignment="1" applyProtection="1">
      <alignment horizontal="left" vertical="center" indent="1"/>
      <protection hidden="1"/>
    </xf>
    <xf numFmtId="165" fontId="13" fillId="11" borderId="13" xfId="0" applyNumberFormat="1" applyFont="1" applyFill="1" applyBorder="1" applyAlignment="1" applyProtection="1">
      <alignment horizontal="left" vertical="center" indent="1"/>
      <protection hidden="1"/>
    </xf>
    <xf numFmtId="165" fontId="13" fillId="11" borderId="2" xfId="0" applyNumberFormat="1" applyFont="1" applyFill="1" applyBorder="1" applyAlignment="1" applyProtection="1">
      <alignment horizontal="left" vertical="center" indent="1"/>
      <protection hidden="1"/>
    </xf>
    <xf numFmtId="0" fontId="4" fillId="5" borderId="1" xfId="0" applyFont="1" applyFill="1" applyBorder="1" applyAlignment="1" applyProtection="1">
      <alignment horizontal="left" vertical="center" indent="1"/>
      <protection hidden="1"/>
    </xf>
    <xf numFmtId="0" fontId="4" fillId="5" borderId="13" xfId="0" applyFont="1" applyFill="1" applyBorder="1" applyAlignment="1" applyProtection="1">
      <alignment horizontal="left" vertical="center" indent="1"/>
      <protection hidden="1"/>
    </xf>
    <xf numFmtId="0" fontId="4" fillId="5" borderId="2" xfId="0" applyFont="1" applyFill="1" applyBorder="1" applyAlignment="1" applyProtection="1">
      <alignment horizontal="left" vertical="center" indent="1"/>
      <protection hidden="1"/>
    </xf>
    <xf numFmtId="0" fontId="9" fillId="11" borderId="9" xfId="0" applyFont="1" applyFill="1" applyBorder="1" applyAlignment="1" applyProtection="1">
      <alignment horizontal="center" vertical="center" wrapText="1"/>
      <protection hidden="1"/>
    </xf>
    <xf numFmtId="0" fontId="9" fillId="11" borderId="8" xfId="0" applyFont="1" applyFill="1" applyBorder="1" applyAlignment="1" applyProtection="1">
      <alignment horizontal="center" vertical="center" wrapText="1"/>
      <protection hidden="1"/>
    </xf>
    <xf numFmtId="0" fontId="4" fillId="11" borderId="9" xfId="0" applyFont="1" applyFill="1" applyBorder="1" applyAlignment="1" applyProtection="1">
      <alignment horizontal="center" vertical="center" wrapText="1"/>
      <protection hidden="1"/>
    </xf>
    <xf numFmtId="0" fontId="4" fillId="11" borderId="8" xfId="0" applyFont="1" applyFill="1" applyBorder="1" applyAlignment="1" applyProtection="1">
      <alignment horizontal="center" vertical="center" wrapText="1"/>
      <protection hidden="1"/>
    </xf>
    <xf numFmtId="0" fontId="4" fillId="11" borderId="3" xfId="0" applyFont="1" applyFill="1" applyBorder="1" applyAlignment="1" applyProtection="1">
      <alignment horizontal="center" vertical="center" wrapText="1"/>
      <protection hidden="1"/>
    </xf>
    <xf numFmtId="0" fontId="9" fillId="11" borderId="1" xfId="0" applyFont="1" applyFill="1" applyBorder="1" applyAlignment="1" applyProtection="1">
      <alignment horizontal="center" vertical="center" wrapText="1"/>
      <protection hidden="1"/>
    </xf>
    <xf numFmtId="0" fontId="9" fillId="11" borderId="13" xfId="0" applyFont="1" applyFill="1" applyBorder="1" applyAlignment="1" applyProtection="1">
      <alignment horizontal="center" vertical="center" wrapText="1"/>
      <protection hidden="1"/>
    </xf>
    <xf numFmtId="0" fontId="9" fillId="11" borderId="2" xfId="0" applyFont="1" applyFill="1" applyBorder="1" applyAlignment="1" applyProtection="1">
      <alignment horizontal="center" vertical="center" wrapText="1"/>
      <protection hidden="1"/>
    </xf>
    <xf numFmtId="0" fontId="4" fillId="11" borderId="33" xfId="0" applyFont="1" applyFill="1" applyBorder="1" applyAlignment="1" applyProtection="1">
      <alignment horizontal="left" indent="1"/>
      <protection hidden="1"/>
    </xf>
    <xf numFmtId="0" fontId="4" fillId="11" borderId="34" xfId="0" applyFont="1" applyFill="1" applyBorder="1" applyAlignment="1" applyProtection="1">
      <alignment horizontal="left" indent="1"/>
      <protection hidden="1"/>
    </xf>
    <xf numFmtId="0" fontId="22" fillId="0" borderId="0" xfId="0" applyFont="1" applyAlignment="1" applyProtection="1">
      <alignment horizontal="center" vertical="center"/>
      <protection locked="0"/>
    </xf>
    <xf numFmtId="0" fontId="4" fillId="5" borderId="10" xfId="0" applyFont="1" applyFill="1" applyBorder="1" applyAlignment="1" applyProtection="1">
      <alignment horizontal="left" vertical="center" wrapText="1" indent="1"/>
      <protection hidden="1"/>
    </xf>
    <xf numFmtId="0" fontId="4" fillId="5" borderId="15" xfId="0" applyFont="1" applyFill="1" applyBorder="1" applyAlignment="1" applyProtection="1">
      <alignment horizontal="left" vertical="center" wrapText="1" indent="1"/>
      <protection hidden="1"/>
    </xf>
    <xf numFmtId="0" fontId="4" fillId="5" borderId="11" xfId="0" applyFont="1" applyFill="1" applyBorder="1" applyAlignment="1" applyProtection="1">
      <alignment horizontal="left" vertical="center" wrapText="1" indent="1"/>
      <protection hidden="1"/>
    </xf>
    <xf numFmtId="0" fontId="4" fillId="5" borderId="14" xfId="0" applyFont="1" applyFill="1" applyBorder="1" applyAlignment="1" applyProtection="1">
      <alignment horizontal="left" vertical="center" wrapText="1" indent="1"/>
      <protection hidden="1"/>
    </xf>
    <xf numFmtId="0" fontId="4" fillId="7" borderId="9"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11" borderId="10" xfId="0" applyFont="1" applyFill="1" applyBorder="1" applyAlignment="1" applyProtection="1">
      <alignment horizontal="center" vertical="center" wrapText="1"/>
      <protection hidden="1"/>
    </xf>
    <xf numFmtId="0" fontId="4" fillId="11" borderId="24" xfId="0" applyFont="1" applyFill="1" applyBorder="1" applyAlignment="1" applyProtection="1">
      <alignment horizontal="center" vertical="center" wrapText="1"/>
      <protection hidden="1"/>
    </xf>
    <xf numFmtId="0" fontId="4" fillId="11" borderId="12" xfId="0" applyFont="1" applyFill="1" applyBorder="1" applyAlignment="1" applyProtection="1">
      <alignment horizontal="center" vertical="center" wrapText="1"/>
      <protection hidden="1"/>
    </xf>
    <xf numFmtId="0" fontId="4" fillId="11" borderId="25" xfId="0" applyFont="1" applyFill="1" applyBorder="1" applyAlignment="1" applyProtection="1">
      <alignment horizontal="center" vertical="center" wrapText="1"/>
      <protection hidden="1"/>
    </xf>
    <xf numFmtId="0" fontId="4" fillId="11" borderId="11" xfId="0" applyFont="1" applyFill="1" applyBorder="1" applyAlignment="1" applyProtection="1">
      <alignment horizontal="center" vertical="center" wrapText="1"/>
      <protection hidden="1"/>
    </xf>
    <xf numFmtId="0" fontId="4" fillId="11" borderId="26" xfId="0" applyFont="1" applyFill="1" applyBorder="1" applyAlignment="1" applyProtection="1">
      <alignment horizontal="center" vertical="center" wrapText="1"/>
      <protection hidden="1"/>
    </xf>
    <xf numFmtId="0" fontId="4" fillId="11" borderId="1" xfId="0" applyFont="1" applyFill="1" applyBorder="1" applyAlignment="1" applyProtection="1">
      <alignment horizontal="left" vertical="center" wrapText="1" indent="1"/>
      <protection hidden="1"/>
    </xf>
    <xf numFmtId="0" fontId="4" fillId="11" borderId="2" xfId="0" applyFont="1" applyFill="1" applyBorder="1" applyAlignment="1" applyProtection="1">
      <alignment horizontal="left" vertical="center" wrapText="1" indent="1"/>
      <protection hidden="1"/>
    </xf>
    <xf numFmtId="0" fontId="9" fillId="5" borderId="1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0" borderId="3" xfId="0" applyBorder="1" applyAlignment="1">
      <alignment horizontal="center" vertical="center" wrapText="1"/>
    </xf>
    <xf numFmtId="0" fontId="4" fillId="8" borderId="9"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13" fillId="4" borderId="1" xfId="50" applyFont="1" applyFill="1" applyBorder="1" applyAlignment="1" applyProtection="1">
      <alignment horizontal="left" vertical="center" indent="1"/>
      <protection hidden="1"/>
    </xf>
    <xf numFmtId="0" fontId="4" fillId="4" borderId="13" xfId="50" applyFill="1" applyBorder="1" applyAlignment="1">
      <alignment horizontal="left" vertical="center" indent="1"/>
    </xf>
    <xf numFmtId="0" fontId="4" fillId="5" borderId="9" xfId="0" applyFont="1" applyFill="1" applyBorder="1" applyAlignment="1" applyProtection="1">
      <alignment horizontal="left" vertical="center" wrapText="1" indent="1"/>
      <protection hidden="1"/>
    </xf>
    <xf numFmtId="0" fontId="4" fillId="5" borderId="8" xfId="0" applyFont="1" applyFill="1" applyBorder="1" applyAlignment="1" applyProtection="1">
      <alignment horizontal="left" vertical="center" wrapText="1" indent="1"/>
      <protection hidden="1"/>
    </xf>
    <xf numFmtId="0" fontId="4" fillId="5" borderId="3" xfId="0" applyFont="1" applyFill="1" applyBorder="1" applyAlignment="1" applyProtection="1">
      <alignment horizontal="left" vertical="center" wrapText="1" indent="1"/>
      <protection hidden="1"/>
    </xf>
    <xf numFmtId="0" fontId="17" fillId="4" borderId="1" xfId="0" applyFont="1" applyFill="1" applyBorder="1" applyAlignment="1" applyProtection="1">
      <alignment horizontal="left" vertical="center" wrapText="1"/>
      <protection hidden="1"/>
    </xf>
    <xf numFmtId="0" fontId="17" fillId="4" borderId="13" xfId="0" applyFont="1" applyFill="1" applyBorder="1" applyAlignment="1">
      <alignment horizontal="left" vertical="center" wrapText="1"/>
    </xf>
    <xf numFmtId="0" fontId="4" fillId="0" borderId="0" xfId="0" applyFont="1" applyAlignment="1" applyProtection="1">
      <alignment horizontal="left" vertical="center" wrapText="1" indent="1"/>
      <protection hidden="1"/>
    </xf>
    <xf numFmtId="0" fontId="9" fillId="5" borderId="9" xfId="54" applyFont="1" applyFill="1" applyBorder="1" applyAlignment="1" applyProtection="1">
      <alignment horizontal="left" vertical="center" wrapText="1" indent="1"/>
      <protection hidden="1"/>
    </xf>
    <xf numFmtId="0" fontId="9" fillId="5" borderId="8" xfId="54" applyFont="1" applyFill="1" applyBorder="1" applyAlignment="1" applyProtection="1">
      <alignment horizontal="left" vertical="center" wrapText="1" indent="1"/>
      <protection hidden="1"/>
    </xf>
    <xf numFmtId="0" fontId="9" fillId="5" borderId="3" xfId="50" applyFont="1" applyFill="1" applyBorder="1" applyAlignment="1">
      <alignment horizontal="left" vertical="center" wrapText="1" indent="1"/>
    </xf>
    <xf numFmtId="0" fontId="9" fillId="5" borderId="10" xfId="54" applyFont="1" applyFill="1" applyBorder="1" applyAlignment="1" applyProtection="1">
      <alignment horizontal="left" vertical="center" wrapText="1" indent="1"/>
      <protection hidden="1"/>
    </xf>
    <xf numFmtId="0" fontId="9" fillId="5" borderId="15" xfId="50" applyFont="1" applyFill="1" applyBorder="1" applyAlignment="1">
      <alignment horizontal="left" vertical="center" wrapText="1" indent="1"/>
    </xf>
    <xf numFmtId="0" fontId="9" fillId="5" borderId="12" xfId="54" applyFont="1" applyFill="1" applyBorder="1" applyAlignment="1" applyProtection="1">
      <alignment horizontal="left" vertical="center" wrapText="1" indent="1"/>
      <protection hidden="1"/>
    </xf>
    <xf numFmtId="0" fontId="9" fillId="5" borderId="0" xfId="50" applyFont="1" applyFill="1" applyAlignment="1">
      <alignment horizontal="left" vertical="center" wrapText="1" indent="1"/>
    </xf>
    <xf numFmtId="0" fontId="9" fillId="5" borderId="11" xfId="50" applyFont="1" applyFill="1" applyBorder="1" applyAlignment="1">
      <alignment horizontal="left" vertical="center" wrapText="1" indent="1"/>
    </xf>
    <xf numFmtId="0" fontId="9" fillId="5" borderId="14" xfId="50" applyFont="1" applyFill="1" applyBorder="1" applyAlignment="1">
      <alignment horizontal="left" vertical="center" wrapText="1" indent="1"/>
    </xf>
    <xf numFmtId="0" fontId="9" fillId="5" borderId="1" xfId="50" applyFont="1" applyFill="1" applyBorder="1" applyAlignment="1">
      <alignment horizontal="center" vertical="center" wrapText="1"/>
    </xf>
    <xf numFmtId="0" fontId="9" fillId="5" borderId="13" xfId="50" applyFont="1" applyFill="1" applyBorder="1" applyAlignment="1">
      <alignment horizontal="center" vertical="center" wrapText="1"/>
    </xf>
    <xf numFmtId="0" fontId="9" fillId="5" borderId="2" xfId="50" applyFont="1" applyFill="1" applyBorder="1" applyAlignment="1">
      <alignment horizontal="center" vertical="center" wrapText="1"/>
    </xf>
    <xf numFmtId="0" fontId="4" fillId="12" borderId="4" xfId="50" applyFill="1" applyBorder="1" applyAlignment="1">
      <alignment horizontal="center" vertical="center" wrapText="1"/>
    </xf>
    <xf numFmtId="0" fontId="4" fillId="5" borderId="4" xfId="50" applyFill="1" applyBorder="1" applyAlignment="1">
      <alignment horizontal="center" vertical="center" wrapText="1"/>
    </xf>
    <xf numFmtId="0" fontId="4" fillId="5" borderId="3" xfId="0" applyFont="1" applyFill="1" applyBorder="1" applyAlignment="1">
      <alignment horizontal="center" vertical="center" wrapText="1"/>
    </xf>
    <xf numFmtId="0" fontId="23" fillId="5" borderId="10" xfId="131" applyFont="1" applyFill="1" applyBorder="1" applyAlignment="1" applyProtection="1">
      <alignment horizontal="left" vertical="center" wrapText="1" indent="1"/>
      <protection hidden="1"/>
    </xf>
    <xf numFmtId="0" fontId="0" fillId="0" borderId="24" xfId="0" applyBorder="1" applyAlignment="1">
      <alignment horizontal="left" vertical="center" wrapText="1" indent="1"/>
    </xf>
    <xf numFmtId="0" fontId="0" fillId="0" borderId="11" xfId="0" applyBorder="1" applyAlignment="1">
      <alignment horizontal="left" vertical="center" wrapText="1" indent="1"/>
    </xf>
    <xf numFmtId="0" fontId="0" fillId="0" borderId="26" xfId="0" applyBorder="1" applyAlignment="1">
      <alignment horizontal="left" vertical="center" wrapText="1" indent="1"/>
    </xf>
    <xf numFmtId="0" fontId="0" fillId="7" borderId="3" xfId="0" applyFill="1" applyBorder="1" applyAlignment="1" applyProtection="1">
      <alignment horizontal="center" vertical="center"/>
      <protection locked="0"/>
    </xf>
    <xf numFmtId="0" fontId="22" fillId="0" borderId="12" xfId="0" applyFont="1" applyBorder="1" applyAlignment="1" applyProtection="1">
      <alignment horizontal="left" vertical="center" indent="1"/>
      <protection hidden="1"/>
    </xf>
    <xf numFmtId="0" fontId="4" fillId="0" borderId="12" xfId="0" applyFont="1" applyBorder="1" applyAlignment="1">
      <alignment horizontal="left" vertical="center" indent="1"/>
    </xf>
    <xf numFmtId="170" fontId="9" fillId="11" borderId="8" xfId="0" applyNumberFormat="1" applyFont="1" applyFill="1" applyBorder="1" applyAlignment="1" applyProtection="1">
      <alignment horizontal="left" vertical="center" wrapText="1" indent="1"/>
      <protection hidden="1"/>
    </xf>
    <xf numFmtId="170" fontId="9" fillId="11" borderId="9" xfId="0" applyNumberFormat="1" applyFont="1" applyFill="1" applyBorder="1" applyAlignment="1" applyProtection="1">
      <alignment horizontal="left" vertical="center" wrapText="1" indent="1"/>
      <protection hidden="1"/>
    </xf>
    <xf numFmtId="170" fontId="9" fillId="11" borderId="3" xfId="0" applyNumberFormat="1" applyFont="1" applyFill="1" applyBorder="1" applyAlignment="1" applyProtection="1">
      <alignment horizontal="left" vertical="center" wrapText="1" indent="1"/>
      <protection hidden="1"/>
    </xf>
    <xf numFmtId="0" fontId="9" fillId="11" borderId="10" xfId="0" applyFont="1" applyFill="1" applyBorder="1" applyAlignment="1" applyProtection="1">
      <alignment horizontal="center" vertical="center"/>
      <protection hidden="1"/>
    </xf>
    <xf numFmtId="0" fontId="9" fillId="11" borderId="24" xfId="0" applyFont="1" applyFill="1" applyBorder="1" applyAlignment="1" applyProtection="1">
      <alignment horizontal="center" vertical="center"/>
      <protection hidden="1"/>
    </xf>
    <xf numFmtId="0" fontId="9" fillId="11" borderId="12" xfId="0" applyFont="1" applyFill="1" applyBorder="1" applyAlignment="1" applyProtection="1">
      <alignment horizontal="center" vertical="center"/>
      <protection hidden="1"/>
    </xf>
    <xf numFmtId="0" fontId="9" fillId="11" borderId="25" xfId="0" applyFont="1" applyFill="1" applyBorder="1" applyAlignment="1" applyProtection="1">
      <alignment horizontal="center" vertical="center"/>
      <protection hidden="1"/>
    </xf>
    <xf numFmtId="0" fontId="9" fillId="11" borderId="11" xfId="0" applyFont="1" applyFill="1" applyBorder="1" applyAlignment="1" applyProtection="1">
      <alignment horizontal="center" vertical="center"/>
      <protection hidden="1"/>
    </xf>
    <xf numFmtId="0" fontId="9" fillId="11" borderId="26" xfId="0" applyFont="1" applyFill="1" applyBorder="1" applyAlignment="1" applyProtection="1">
      <alignment horizontal="center" vertical="center"/>
      <protection hidden="1"/>
    </xf>
    <xf numFmtId="0" fontId="0" fillId="0" borderId="3" xfId="0" applyBorder="1" applyAlignment="1">
      <alignment horizontal="left" vertical="center" wrapText="1" indent="1"/>
    </xf>
    <xf numFmtId="0" fontId="4" fillId="5" borderId="9" xfId="0" applyFont="1" applyFill="1" applyBorder="1" applyAlignment="1" applyProtection="1">
      <alignment horizontal="center" vertical="center" wrapText="1"/>
      <protection hidden="1"/>
    </xf>
  </cellXfs>
  <cellStyles count="385">
    <cellStyle name="A4 Auto Format" xfId="5" xr:uid="{00000000-0005-0000-0000-000000000000}"/>
    <cellStyle name="A4 Auto Format 2" xfId="6" xr:uid="{00000000-0005-0000-0000-000001000000}"/>
    <cellStyle name="A4 Auto Format 2 2" xfId="42" xr:uid="{00000000-0005-0000-0000-000002000000}"/>
    <cellStyle name="A4 Auto Format 3" xfId="7" xr:uid="{00000000-0005-0000-0000-000003000000}"/>
    <cellStyle name="A4 Auto Format 3 2" xfId="43" xr:uid="{00000000-0005-0000-0000-000004000000}"/>
    <cellStyle name="A4 Auto Format 4" xfId="39" xr:uid="{00000000-0005-0000-0000-000005000000}"/>
    <cellStyle name="A4 Auto Format 5" xfId="33" xr:uid="{00000000-0005-0000-0000-000006000000}"/>
    <cellStyle name="A4 No Format" xfId="8" xr:uid="{00000000-0005-0000-0000-000007000000}"/>
    <cellStyle name="A4 No Format 2" xfId="9" xr:uid="{00000000-0005-0000-0000-000008000000}"/>
    <cellStyle name="A4 No Format 2 2" xfId="44" xr:uid="{00000000-0005-0000-0000-000009000000}"/>
    <cellStyle name="A4 No Format 3" xfId="10" xr:uid="{00000000-0005-0000-0000-00000A000000}"/>
    <cellStyle name="A4 No Format 3 2" xfId="45" xr:uid="{00000000-0005-0000-0000-00000B000000}"/>
    <cellStyle name="A4 No Format 4" xfId="40" xr:uid="{00000000-0005-0000-0000-00000C000000}"/>
    <cellStyle name="A4 No Format 5" xfId="34" xr:uid="{00000000-0005-0000-0000-00000D000000}"/>
    <cellStyle name="A4 Normal" xfId="11" xr:uid="{00000000-0005-0000-0000-00000E000000}"/>
    <cellStyle name="A4 Normal 2" xfId="12" xr:uid="{00000000-0005-0000-0000-00000F000000}"/>
    <cellStyle name="A4 Normal 2 2" xfId="46" xr:uid="{00000000-0005-0000-0000-000010000000}"/>
    <cellStyle name="A4 Normal 3" xfId="13" xr:uid="{00000000-0005-0000-0000-000011000000}"/>
    <cellStyle name="A4 Normal 3 2" xfId="47" xr:uid="{00000000-0005-0000-0000-000012000000}"/>
    <cellStyle name="A4 Normal 4" xfId="41" xr:uid="{00000000-0005-0000-0000-000013000000}"/>
    <cellStyle name="A4 Normal 5" xfId="35" xr:uid="{00000000-0005-0000-0000-000014000000}"/>
    <cellStyle name="AZ1" xfId="14" xr:uid="{00000000-0005-0000-0000-000015000000}"/>
    <cellStyle name="Euro" xfId="4" xr:uid="{00000000-0005-0000-0000-000016000000}"/>
    <cellStyle name="Euro 2" xfId="15" xr:uid="{00000000-0005-0000-0000-000017000000}"/>
    <cellStyle name="Euro 2 2" xfId="36" xr:uid="{00000000-0005-0000-0000-000018000000}"/>
    <cellStyle name="Euro 3" xfId="37" xr:uid="{00000000-0005-0000-0000-000019000000}"/>
    <cellStyle name="Euro 4" xfId="31" xr:uid="{00000000-0005-0000-0000-00001A000000}"/>
    <cellStyle name="Euro 5" xfId="138" xr:uid="{00000000-0005-0000-0000-00001B000000}"/>
    <cellStyle name="Hyperlink 2" xfId="16" xr:uid="{00000000-0005-0000-0000-00001C000000}"/>
    <cellStyle name="Hyperlink 3" xfId="17" xr:uid="{00000000-0005-0000-0000-00001D000000}"/>
    <cellStyle name="Komma 2" xfId="66" xr:uid="{00000000-0005-0000-0000-00001E000000}"/>
    <cellStyle name="Komma 2 2" xfId="135" xr:uid="{00000000-0005-0000-0000-00001F000000}"/>
    <cellStyle name="Komma 2 2 2" xfId="302" xr:uid="{00000000-0005-0000-0000-000020000000}"/>
    <cellStyle name="Komma 2 3" xfId="157" xr:uid="{00000000-0005-0000-0000-000021000000}"/>
    <cellStyle name="Link" xfId="1" builtinId="8"/>
    <cellStyle name="Notiz 2" xfId="136" xr:uid="{00000000-0005-0000-0000-000023000000}"/>
    <cellStyle name="Notiz 2 2" xfId="222" xr:uid="{00000000-0005-0000-0000-000024000000}"/>
    <cellStyle name="Notiz 2 2 2" xfId="382" xr:uid="{00000000-0005-0000-0000-000025000000}"/>
    <cellStyle name="Notiz 2 3" xfId="303" xr:uid="{00000000-0005-0000-0000-000026000000}"/>
    <cellStyle name="Prozent 2" xfId="18" xr:uid="{00000000-0005-0000-0000-000027000000}"/>
    <cellStyle name="Prozent 2 2" xfId="48" xr:uid="{00000000-0005-0000-0000-000028000000}"/>
    <cellStyle name="Standard" xfId="0" builtinId="0"/>
    <cellStyle name="Standard 2" xfId="3" xr:uid="{00000000-0005-0000-0000-00002A000000}"/>
    <cellStyle name="Standard 2 2" xfId="19" xr:uid="{00000000-0005-0000-0000-00002B000000}"/>
    <cellStyle name="Standard 2 2 2" xfId="20" xr:uid="{00000000-0005-0000-0000-00002C000000}"/>
    <cellStyle name="Standard 2 2 2 2" xfId="50" xr:uid="{00000000-0005-0000-0000-00002D000000}"/>
    <cellStyle name="Standard 2 2 3" xfId="51" xr:uid="{00000000-0005-0000-0000-00002E000000}"/>
    <cellStyle name="Standard 2 2 4" xfId="49" xr:uid="{00000000-0005-0000-0000-00002F000000}"/>
    <cellStyle name="Standard 2 2 5" xfId="139" xr:uid="{00000000-0005-0000-0000-000030000000}"/>
    <cellStyle name="Standard 2 3" xfId="21" xr:uid="{00000000-0005-0000-0000-000031000000}"/>
    <cellStyle name="Standard 2 3 2" xfId="53" xr:uid="{00000000-0005-0000-0000-000032000000}"/>
    <cellStyle name="Standard 2 3 3" xfId="52" xr:uid="{00000000-0005-0000-0000-000033000000}"/>
    <cellStyle name="Standard 2 4" xfId="22" xr:uid="{00000000-0005-0000-0000-000034000000}"/>
    <cellStyle name="Standard 2 5" xfId="32" xr:uid="{00000000-0005-0000-0000-000035000000}"/>
    <cellStyle name="Standard 2 6" xfId="30" xr:uid="{00000000-0005-0000-0000-000036000000}"/>
    <cellStyle name="Standard 3" xfId="23" xr:uid="{00000000-0005-0000-0000-000037000000}"/>
    <cellStyle name="Standard 3 10" xfId="91" xr:uid="{00000000-0005-0000-0000-000038000000}"/>
    <cellStyle name="Standard 3 10 2" xfId="182" xr:uid="{00000000-0005-0000-0000-000039000000}"/>
    <cellStyle name="Standard 3 10 2 2" xfId="343" xr:uid="{00000000-0005-0000-0000-00003A000000}"/>
    <cellStyle name="Standard 3 10 3" xfId="262" xr:uid="{00000000-0005-0000-0000-00003B000000}"/>
    <cellStyle name="Standard 3 11" xfId="29" xr:uid="{00000000-0005-0000-0000-00003C000000}"/>
    <cellStyle name="Standard 3 11 2" xfId="146" xr:uid="{00000000-0005-0000-0000-00003D000000}"/>
    <cellStyle name="Standard 3 11 2 2" xfId="309" xr:uid="{00000000-0005-0000-0000-00003E000000}"/>
    <cellStyle name="Standard 3 11 3" xfId="228" xr:uid="{00000000-0005-0000-0000-00003F000000}"/>
    <cellStyle name="Standard 3 12" xfId="140" xr:uid="{00000000-0005-0000-0000-000040000000}"/>
    <cellStyle name="Standard 3 12 2" xfId="304" xr:uid="{00000000-0005-0000-0000-000041000000}"/>
    <cellStyle name="Standard 3 13" xfId="223" xr:uid="{00000000-0005-0000-0000-000042000000}"/>
    <cellStyle name="Standard 3 2" xfId="24" xr:uid="{00000000-0005-0000-0000-000043000000}"/>
    <cellStyle name="Standard 3 2 2" xfId="25" xr:uid="{00000000-0005-0000-0000-000044000000}"/>
    <cellStyle name="Standard 3 2 2 2" xfId="62" xr:uid="{00000000-0005-0000-0000-000045000000}"/>
    <cellStyle name="Standard 3 2 2 2 2" xfId="81" xr:uid="{00000000-0005-0000-0000-000046000000}"/>
    <cellStyle name="Standard 3 2 2 2 2 2" xfId="115" xr:uid="{00000000-0005-0000-0000-000047000000}"/>
    <cellStyle name="Standard 3 2 2 2 2 2 2" xfId="206" xr:uid="{00000000-0005-0000-0000-000048000000}"/>
    <cellStyle name="Standard 3 2 2 2 2 2 2 2" xfId="367" xr:uid="{00000000-0005-0000-0000-000049000000}"/>
    <cellStyle name="Standard 3 2 2 2 2 2 3" xfId="286" xr:uid="{00000000-0005-0000-0000-00004A000000}"/>
    <cellStyle name="Standard 3 2 2 2 2 3" xfId="172" xr:uid="{00000000-0005-0000-0000-00004B000000}"/>
    <cellStyle name="Standard 3 2 2 2 2 3 2" xfId="333" xr:uid="{00000000-0005-0000-0000-00004C000000}"/>
    <cellStyle name="Standard 3 2 2 2 2 4" xfId="252" xr:uid="{00000000-0005-0000-0000-00004D000000}"/>
    <cellStyle name="Standard 3 2 2 2 3" xfId="98" xr:uid="{00000000-0005-0000-0000-00004E000000}"/>
    <cellStyle name="Standard 3 2 2 2 3 2" xfId="189" xr:uid="{00000000-0005-0000-0000-00004F000000}"/>
    <cellStyle name="Standard 3 2 2 2 3 2 2" xfId="350" xr:uid="{00000000-0005-0000-0000-000050000000}"/>
    <cellStyle name="Standard 3 2 2 2 3 3" xfId="269" xr:uid="{00000000-0005-0000-0000-000051000000}"/>
    <cellStyle name="Standard 3 2 2 2 4" xfId="153" xr:uid="{00000000-0005-0000-0000-000052000000}"/>
    <cellStyle name="Standard 3 2 2 2 4 2" xfId="316" xr:uid="{00000000-0005-0000-0000-000053000000}"/>
    <cellStyle name="Standard 3 2 2 2 5" xfId="235" xr:uid="{00000000-0005-0000-0000-000054000000}"/>
    <cellStyle name="Standard 3 2 2 3" xfId="68" xr:uid="{00000000-0005-0000-0000-000055000000}"/>
    <cellStyle name="Standard 3 2 2 3 2" xfId="86" xr:uid="{00000000-0005-0000-0000-000056000000}"/>
    <cellStyle name="Standard 3 2 2 3 2 2" xfId="120" xr:uid="{00000000-0005-0000-0000-000057000000}"/>
    <cellStyle name="Standard 3 2 2 3 2 2 2" xfId="211" xr:uid="{00000000-0005-0000-0000-000058000000}"/>
    <cellStyle name="Standard 3 2 2 3 2 2 2 2" xfId="372" xr:uid="{00000000-0005-0000-0000-000059000000}"/>
    <cellStyle name="Standard 3 2 2 3 2 2 3" xfId="291" xr:uid="{00000000-0005-0000-0000-00005A000000}"/>
    <cellStyle name="Standard 3 2 2 3 2 3" xfId="177" xr:uid="{00000000-0005-0000-0000-00005B000000}"/>
    <cellStyle name="Standard 3 2 2 3 2 3 2" xfId="338" xr:uid="{00000000-0005-0000-0000-00005C000000}"/>
    <cellStyle name="Standard 3 2 2 3 2 4" xfId="257" xr:uid="{00000000-0005-0000-0000-00005D000000}"/>
    <cellStyle name="Standard 3 2 2 3 3" xfId="103" xr:uid="{00000000-0005-0000-0000-00005E000000}"/>
    <cellStyle name="Standard 3 2 2 3 3 2" xfId="194" xr:uid="{00000000-0005-0000-0000-00005F000000}"/>
    <cellStyle name="Standard 3 2 2 3 3 2 2" xfId="355" xr:uid="{00000000-0005-0000-0000-000060000000}"/>
    <cellStyle name="Standard 3 2 2 3 3 3" xfId="274" xr:uid="{00000000-0005-0000-0000-000061000000}"/>
    <cellStyle name="Standard 3 2 2 3 4" xfId="159" xr:uid="{00000000-0005-0000-0000-000062000000}"/>
    <cellStyle name="Standard 3 2 2 3 4 2" xfId="321" xr:uid="{00000000-0005-0000-0000-000063000000}"/>
    <cellStyle name="Standard 3 2 2 3 5" xfId="240" xr:uid="{00000000-0005-0000-0000-000064000000}"/>
    <cellStyle name="Standard 3 2 2 4" xfId="76" xr:uid="{00000000-0005-0000-0000-000065000000}"/>
    <cellStyle name="Standard 3 2 2 4 2" xfId="110" xr:uid="{00000000-0005-0000-0000-000066000000}"/>
    <cellStyle name="Standard 3 2 2 4 2 2" xfId="201" xr:uid="{00000000-0005-0000-0000-000067000000}"/>
    <cellStyle name="Standard 3 2 2 4 2 2 2" xfId="362" xr:uid="{00000000-0005-0000-0000-000068000000}"/>
    <cellStyle name="Standard 3 2 2 4 2 3" xfId="281" xr:uid="{00000000-0005-0000-0000-000069000000}"/>
    <cellStyle name="Standard 3 2 2 4 3" xfId="167" xr:uid="{00000000-0005-0000-0000-00006A000000}"/>
    <cellStyle name="Standard 3 2 2 4 3 2" xfId="328" xr:uid="{00000000-0005-0000-0000-00006B000000}"/>
    <cellStyle name="Standard 3 2 2 4 4" xfId="247" xr:uid="{00000000-0005-0000-0000-00006C000000}"/>
    <cellStyle name="Standard 3 2 2 5" xfId="93" xr:uid="{00000000-0005-0000-0000-00006D000000}"/>
    <cellStyle name="Standard 3 2 2 5 2" xfId="184" xr:uid="{00000000-0005-0000-0000-00006E000000}"/>
    <cellStyle name="Standard 3 2 2 5 2 2" xfId="345" xr:uid="{00000000-0005-0000-0000-00006F000000}"/>
    <cellStyle name="Standard 3 2 2 5 3" xfId="264" xr:uid="{00000000-0005-0000-0000-000070000000}"/>
    <cellStyle name="Standard 3 2 2 6" xfId="56" xr:uid="{00000000-0005-0000-0000-000071000000}"/>
    <cellStyle name="Standard 3 2 2 6 2" xfId="148" xr:uid="{00000000-0005-0000-0000-000072000000}"/>
    <cellStyle name="Standard 3 2 2 6 2 2" xfId="311" xr:uid="{00000000-0005-0000-0000-000073000000}"/>
    <cellStyle name="Standard 3 2 2 6 3" xfId="230" xr:uid="{00000000-0005-0000-0000-000074000000}"/>
    <cellStyle name="Standard 3 2 2 7" xfId="142" xr:uid="{00000000-0005-0000-0000-000075000000}"/>
    <cellStyle name="Standard 3 2 2 7 2" xfId="306" xr:uid="{00000000-0005-0000-0000-000076000000}"/>
    <cellStyle name="Standard 3 2 2 8" xfId="225" xr:uid="{00000000-0005-0000-0000-000077000000}"/>
    <cellStyle name="Standard 3 2 3" xfId="61" xr:uid="{00000000-0005-0000-0000-000078000000}"/>
    <cellStyle name="Standard 3 2 3 2" xfId="80" xr:uid="{00000000-0005-0000-0000-000079000000}"/>
    <cellStyle name="Standard 3 2 3 2 2" xfId="114" xr:uid="{00000000-0005-0000-0000-00007A000000}"/>
    <cellStyle name="Standard 3 2 3 2 2 2" xfId="205" xr:uid="{00000000-0005-0000-0000-00007B000000}"/>
    <cellStyle name="Standard 3 2 3 2 2 2 2" xfId="366" xr:uid="{00000000-0005-0000-0000-00007C000000}"/>
    <cellStyle name="Standard 3 2 3 2 2 3" xfId="285" xr:uid="{00000000-0005-0000-0000-00007D000000}"/>
    <cellStyle name="Standard 3 2 3 2 3" xfId="171" xr:uid="{00000000-0005-0000-0000-00007E000000}"/>
    <cellStyle name="Standard 3 2 3 2 3 2" xfId="332" xr:uid="{00000000-0005-0000-0000-00007F000000}"/>
    <cellStyle name="Standard 3 2 3 2 4" xfId="251" xr:uid="{00000000-0005-0000-0000-000080000000}"/>
    <cellStyle name="Standard 3 2 3 3" xfId="97" xr:uid="{00000000-0005-0000-0000-000081000000}"/>
    <cellStyle name="Standard 3 2 3 3 2" xfId="188" xr:uid="{00000000-0005-0000-0000-000082000000}"/>
    <cellStyle name="Standard 3 2 3 3 2 2" xfId="349" xr:uid="{00000000-0005-0000-0000-000083000000}"/>
    <cellStyle name="Standard 3 2 3 3 3" xfId="268" xr:uid="{00000000-0005-0000-0000-000084000000}"/>
    <cellStyle name="Standard 3 2 3 4" xfId="152" xr:uid="{00000000-0005-0000-0000-000085000000}"/>
    <cellStyle name="Standard 3 2 3 4 2" xfId="315" xr:uid="{00000000-0005-0000-0000-000086000000}"/>
    <cellStyle name="Standard 3 2 3 5" xfId="234" xr:uid="{00000000-0005-0000-0000-000087000000}"/>
    <cellStyle name="Standard 3 2 4" xfId="67" xr:uid="{00000000-0005-0000-0000-000088000000}"/>
    <cellStyle name="Standard 3 2 4 2" xfId="85" xr:uid="{00000000-0005-0000-0000-000089000000}"/>
    <cellStyle name="Standard 3 2 4 2 2" xfId="119" xr:uid="{00000000-0005-0000-0000-00008A000000}"/>
    <cellStyle name="Standard 3 2 4 2 2 2" xfId="210" xr:uid="{00000000-0005-0000-0000-00008B000000}"/>
    <cellStyle name="Standard 3 2 4 2 2 2 2" xfId="371" xr:uid="{00000000-0005-0000-0000-00008C000000}"/>
    <cellStyle name="Standard 3 2 4 2 2 3" xfId="290" xr:uid="{00000000-0005-0000-0000-00008D000000}"/>
    <cellStyle name="Standard 3 2 4 2 3" xfId="176" xr:uid="{00000000-0005-0000-0000-00008E000000}"/>
    <cellStyle name="Standard 3 2 4 2 3 2" xfId="337" xr:uid="{00000000-0005-0000-0000-00008F000000}"/>
    <cellStyle name="Standard 3 2 4 2 4" xfId="256" xr:uid="{00000000-0005-0000-0000-000090000000}"/>
    <cellStyle name="Standard 3 2 4 3" xfId="102" xr:uid="{00000000-0005-0000-0000-000091000000}"/>
    <cellStyle name="Standard 3 2 4 3 2" xfId="193" xr:uid="{00000000-0005-0000-0000-000092000000}"/>
    <cellStyle name="Standard 3 2 4 3 2 2" xfId="354" xr:uid="{00000000-0005-0000-0000-000093000000}"/>
    <cellStyle name="Standard 3 2 4 3 3" xfId="273" xr:uid="{00000000-0005-0000-0000-000094000000}"/>
    <cellStyle name="Standard 3 2 4 4" xfId="158" xr:uid="{00000000-0005-0000-0000-000095000000}"/>
    <cellStyle name="Standard 3 2 4 4 2" xfId="320" xr:uid="{00000000-0005-0000-0000-000096000000}"/>
    <cellStyle name="Standard 3 2 4 5" xfId="239" xr:uid="{00000000-0005-0000-0000-000097000000}"/>
    <cellStyle name="Standard 3 2 5" xfId="75" xr:uid="{00000000-0005-0000-0000-000098000000}"/>
    <cellStyle name="Standard 3 2 5 2" xfId="109" xr:uid="{00000000-0005-0000-0000-000099000000}"/>
    <cellStyle name="Standard 3 2 5 2 2" xfId="200" xr:uid="{00000000-0005-0000-0000-00009A000000}"/>
    <cellStyle name="Standard 3 2 5 2 2 2" xfId="361" xr:uid="{00000000-0005-0000-0000-00009B000000}"/>
    <cellStyle name="Standard 3 2 5 2 3" xfId="280" xr:uid="{00000000-0005-0000-0000-00009C000000}"/>
    <cellStyle name="Standard 3 2 5 3" xfId="166" xr:uid="{00000000-0005-0000-0000-00009D000000}"/>
    <cellStyle name="Standard 3 2 5 3 2" xfId="327" xr:uid="{00000000-0005-0000-0000-00009E000000}"/>
    <cellStyle name="Standard 3 2 5 4" xfId="246" xr:uid="{00000000-0005-0000-0000-00009F000000}"/>
    <cellStyle name="Standard 3 2 6" xfId="92" xr:uid="{00000000-0005-0000-0000-0000A0000000}"/>
    <cellStyle name="Standard 3 2 6 2" xfId="183" xr:uid="{00000000-0005-0000-0000-0000A1000000}"/>
    <cellStyle name="Standard 3 2 6 2 2" xfId="344" xr:uid="{00000000-0005-0000-0000-0000A2000000}"/>
    <cellStyle name="Standard 3 2 6 3" xfId="263" xr:uid="{00000000-0005-0000-0000-0000A3000000}"/>
    <cellStyle name="Standard 3 2 7" xfId="55" xr:uid="{00000000-0005-0000-0000-0000A4000000}"/>
    <cellStyle name="Standard 3 2 7 2" xfId="147" xr:uid="{00000000-0005-0000-0000-0000A5000000}"/>
    <cellStyle name="Standard 3 2 7 2 2" xfId="310" xr:uid="{00000000-0005-0000-0000-0000A6000000}"/>
    <cellStyle name="Standard 3 2 7 3" xfId="229" xr:uid="{00000000-0005-0000-0000-0000A7000000}"/>
    <cellStyle name="Standard 3 2 8" xfId="141" xr:uid="{00000000-0005-0000-0000-0000A8000000}"/>
    <cellStyle name="Standard 3 2 8 2" xfId="305" xr:uid="{00000000-0005-0000-0000-0000A9000000}"/>
    <cellStyle name="Standard 3 2 9" xfId="224" xr:uid="{00000000-0005-0000-0000-0000AA000000}"/>
    <cellStyle name="Standard 3 3" xfId="26" xr:uid="{00000000-0005-0000-0000-0000AB000000}"/>
    <cellStyle name="Standard 3 3 2" xfId="63" xr:uid="{00000000-0005-0000-0000-0000AC000000}"/>
    <cellStyle name="Standard 3 3 2 2" xfId="82" xr:uid="{00000000-0005-0000-0000-0000AD000000}"/>
    <cellStyle name="Standard 3 3 2 2 2" xfId="116" xr:uid="{00000000-0005-0000-0000-0000AE000000}"/>
    <cellStyle name="Standard 3 3 2 2 2 2" xfId="207" xr:uid="{00000000-0005-0000-0000-0000AF000000}"/>
    <cellStyle name="Standard 3 3 2 2 2 2 2" xfId="368" xr:uid="{00000000-0005-0000-0000-0000B0000000}"/>
    <cellStyle name="Standard 3 3 2 2 2 3" xfId="287" xr:uid="{00000000-0005-0000-0000-0000B1000000}"/>
    <cellStyle name="Standard 3 3 2 2 3" xfId="173" xr:uid="{00000000-0005-0000-0000-0000B2000000}"/>
    <cellStyle name="Standard 3 3 2 2 3 2" xfId="334" xr:uid="{00000000-0005-0000-0000-0000B3000000}"/>
    <cellStyle name="Standard 3 3 2 2 4" xfId="253" xr:uid="{00000000-0005-0000-0000-0000B4000000}"/>
    <cellStyle name="Standard 3 3 2 3" xfId="99" xr:uid="{00000000-0005-0000-0000-0000B5000000}"/>
    <cellStyle name="Standard 3 3 2 3 2" xfId="190" xr:uid="{00000000-0005-0000-0000-0000B6000000}"/>
    <cellStyle name="Standard 3 3 2 3 2 2" xfId="351" xr:uid="{00000000-0005-0000-0000-0000B7000000}"/>
    <cellStyle name="Standard 3 3 2 3 3" xfId="270" xr:uid="{00000000-0005-0000-0000-0000B8000000}"/>
    <cellStyle name="Standard 3 3 2 4" xfId="154" xr:uid="{00000000-0005-0000-0000-0000B9000000}"/>
    <cellStyle name="Standard 3 3 2 4 2" xfId="317" xr:uid="{00000000-0005-0000-0000-0000BA000000}"/>
    <cellStyle name="Standard 3 3 2 5" xfId="236" xr:uid="{00000000-0005-0000-0000-0000BB000000}"/>
    <cellStyle name="Standard 3 3 3" xfId="69" xr:uid="{00000000-0005-0000-0000-0000BC000000}"/>
    <cellStyle name="Standard 3 3 3 2" xfId="87" xr:uid="{00000000-0005-0000-0000-0000BD000000}"/>
    <cellStyle name="Standard 3 3 3 2 2" xfId="121" xr:uid="{00000000-0005-0000-0000-0000BE000000}"/>
    <cellStyle name="Standard 3 3 3 2 2 2" xfId="212" xr:uid="{00000000-0005-0000-0000-0000BF000000}"/>
    <cellStyle name="Standard 3 3 3 2 2 2 2" xfId="373" xr:uid="{00000000-0005-0000-0000-0000C0000000}"/>
    <cellStyle name="Standard 3 3 3 2 2 3" xfId="292" xr:uid="{00000000-0005-0000-0000-0000C1000000}"/>
    <cellStyle name="Standard 3 3 3 2 3" xfId="178" xr:uid="{00000000-0005-0000-0000-0000C2000000}"/>
    <cellStyle name="Standard 3 3 3 2 3 2" xfId="339" xr:uid="{00000000-0005-0000-0000-0000C3000000}"/>
    <cellStyle name="Standard 3 3 3 2 4" xfId="258" xr:uid="{00000000-0005-0000-0000-0000C4000000}"/>
    <cellStyle name="Standard 3 3 3 3" xfId="104" xr:uid="{00000000-0005-0000-0000-0000C5000000}"/>
    <cellStyle name="Standard 3 3 3 3 2" xfId="195" xr:uid="{00000000-0005-0000-0000-0000C6000000}"/>
    <cellStyle name="Standard 3 3 3 3 2 2" xfId="356" xr:uid="{00000000-0005-0000-0000-0000C7000000}"/>
    <cellStyle name="Standard 3 3 3 3 3" xfId="275" xr:uid="{00000000-0005-0000-0000-0000C8000000}"/>
    <cellStyle name="Standard 3 3 3 4" xfId="160" xr:uid="{00000000-0005-0000-0000-0000C9000000}"/>
    <cellStyle name="Standard 3 3 3 4 2" xfId="322" xr:uid="{00000000-0005-0000-0000-0000CA000000}"/>
    <cellStyle name="Standard 3 3 3 5" xfId="241" xr:uid="{00000000-0005-0000-0000-0000CB000000}"/>
    <cellStyle name="Standard 3 3 4" xfId="77" xr:uid="{00000000-0005-0000-0000-0000CC000000}"/>
    <cellStyle name="Standard 3 3 4 2" xfId="111" xr:uid="{00000000-0005-0000-0000-0000CD000000}"/>
    <cellStyle name="Standard 3 3 4 2 2" xfId="202" xr:uid="{00000000-0005-0000-0000-0000CE000000}"/>
    <cellStyle name="Standard 3 3 4 2 2 2" xfId="363" xr:uid="{00000000-0005-0000-0000-0000CF000000}"/>
    <cellStyle name="Standard 3 3 4 2 3" xfId="282" xr:uid="{00000000-0005-0000-0000-0000D0000000}"/>
    <cellStyle name="Standard 3 3 4 3" xfId="168" xr:uid="{00000000-0005-0000-0000-0000D1000000}"/>
    <cellStyle name="Standard 3 3 4 3 2" xfId="329" xr:uid="{00000000-0005-0000-0000-0000D2000000}"/>
    <cellStyle name="Standard 3 3 4 4" xfId="248" xr:uid="{00000000-0005-0000-0000-0000D3000000}"/>
    <cellStyle name="Standard 3 3 5" xfId="94" xr:uid="{00000000-0005-0000-0000-0000D4000000}"/>
    <cellStyle name="Standard 3 3 5 2" xfId="185" xr:uid="{00000000-0005-0000-0000-0000D5000000}"/>
    <cellStyle name="Standard 3 3 5 2 2" xfId="346" xr:uid="{00000000-0005-0000-0000-0000D6000000}"/>
    <cellStyle name="Standard 3 3 5 3" xfId="265" xr:uid="{00000000-0005-0000-0000-0000D7000000}"/>
    <cellStyle name="Standard 3 3 6" xfId="57" xr:uid="{00000000-0005-0000-0000-0000D8000000}"/>
    <cellStyle name="Standard 3 3 6 2" xfId="149" xr:uid="{00000000-0005-0000-0000-0000D9000000}"/>
    <cellStyle name="Standard 3 3 6 2 2" xfId="312" xr:uid="{00000000-0005-0000-0000-0000DA000000}"/>
    <cellStyle name="Standard 3 3 6 3" xfId="231" xr:uid="{00000000-0005-0000-0000-0000DB000000}"/>
    <cellStyle name="Standard 3 3 7" xfId="143" xr:uid="{00000000-0005-0000-0000-0000DC000000}"/>
    <cellStyle name="Standard 3 3 7 2" xfId="307" xr:uid="{00000000-0005-0000-0000-0000DD000000}"/>
    <cellStyle name="Standard 3 3 8" xfId="226" xr:uid="{00000000-0005-0000-0000-0000DE000000}"/>
    <cellStyle name="Standard 3 4" xfId="27" xr:uid="{00000000-0005-0000-0000-0000DF000000}"/>
    <cellStyle name="Standard 3 4 2" xfId="64" xr:uid="{00000000-0005-0000-0000-0000E0000000}"/>
    <cellStyle name="Standard 3 4 2 2" xfId="83" xr:uid="{00000000-0005-0000-0000-0000E1000000}"/>
    <cellStyle name="Standard 3 4 2 2 2" xfId="117" xr:uid="{00000000-0005-0000-0000-0000E2000000}"/>
    <cellStyle name="Standard 3 4 2 2 2 2" xfId="208" xr:uid="{00000000-0005-0000-0000-0000E3000000}"/>
    <cellStyle name="Standard 3 4 2 2 2 2 2" xfId="369" xr:uid="{00000000-0005-0000-0000-0000E4000000}"/>
    <cellStyle name="Standard 3 4 2 2 2 3" xfId="288" xr:uid="{00000000-0005-0000-0000-0000E5000000}"/>
    <cellStyle name="Standard 3 4 2 2 3" xfId="174" xr:uid="{00000000-0005-0000-0000-0000E6000000}"/>
    <cellStyle name="Standard 3 4 2 2 3 2" xfId="335" xr:uid="{00000000-0005-0000-0000-0000E7000000}"/>
    <cellStyle name="Standard 3 4 2 2 4" xfId="254" xr:uid="{00000000-0005-0000-0000-0000E8000000}"/>
    <cellStyle name="Standard 3 4 2 3" xfId="100" xr:uid="{00000000-0005-0000-0000-0000E9000000}"/>
    <cellStyle name="Standard 3 4 2 3 2" xfId="191" xr:uid="{00000000-0005-0000-0000-0000EA000000}"/>
    <cellStyle name="Standard 3 4 2 3 2 2" xfId="352" xr:uid="{00000000-0005-0000-0000-0000EB000000}"/>
    <cellStyle name="Standard 3 4 2 3 3" xfId="271" xr:uid="{00000000-0005-0000-0000-0000EC000000}"/>
    <cellStyle name="Standard 3 4 2 4" xfId="155" xr:uid="{00000000-0005-0000-0000-0000ED000000}"/>
    <cellStyle name="Standard 3 4 2 4 2" xfId="318" xr:uid="{00000000-0005-0000-0000-0000EE000000}"/>
    <cellStyle name="Standard 3 4 2 5" xfId="237" xr:uid="{00000000-0005-0000-0000-0000EF000000}"/>
    <cellStyle name="Standard 3 4 3" xfId="70" xr:uid="{00000000-0005-0000-0000-0000F0000000}"/>
    <cellStyle name="Standard 3 4 3 2" xfId="88" xr:uid="{00000000-0005-0000-0000-0000F1000000}"/>
    <cellStyle name="Standard 3 4 3 2 2" xfId="122" xr:uid="{00000000-0005-0000-0000-0000F2000000}"/>
    <cellStyle name="Standard 3 4 3 2 2 2" xfId="213" xr:uid="{00000000-0005-0000-0000-0000F3000000}"/>
    <cellStyle name="Standard 3 4 3 2 2 2 2" xfId="374" xr:uid="{00000000-0005-0000-0000-0000F4000000}"/>
    <cellStyle name="Standard 3 4 3 2 2 3" xfId="293" xr:uid="{00000000-0005-0000-0000-0000F5000000}"/>
    <cellStyle name="Standard 3 4 3 2 3" xfId="179" xr:uid="{00000000-0005-0000-0000-0000F6000000}"/>
    <cellStyle name="Standard 3 4 3 2 3 2" xfId="340" xr:uid="{00000000-0005-0000-0000-0000F7000000}"/>
    <cellStyle name="Standard 3 4 3 2 4" xfId="259" xr:uid="{00000000-0005-0000-0000-0000F8000000}"/>
    <cellStyle name="Standard 3 4 3 3" xfId="105" xr:uid="{00000000-0005-0000-0000-0000F9000000}"/>
    <cellStyle name="Standard 3 4 3 3 2" xfId="196" xr:uid="{00000000-0005-0000-0000-0000FA000000}"/>
    <cellStyle name="Standard 3 4 3 3 2 2" xfId="357" xr:uid="{00000000-0005-0000-0000-0000FB000000}"/>
    <cellStyle name="Standard 3 4 3 3 3" xfId="276" xr:uid="{00000000-0005-0000-0000-0000FC000000}"/>
    <cellStyle name="Standard 3 4 3 4" xfId="161" xr:uid="{00000000-0005-0000-0000-0000FD000000}"/>
    <cellStyle name="Standard 3 4 3 4 2" xfId="323" xr:uid="{00000000-0005-0000-0000-0000FE000000}"/>
    <cellStyle name="Standard 3 4 3 5" xfId="242" xr:uid="{00000000-0005-0000-0000-0000FF000000}"/>
    <cellStyle name="Standard 3 4 4" xfId="78" xr:uid="{00000000-0005-0000-0000-000000010000}"/>
    <cellStyle name="Standard 3 4 4 2" xfId="112" xr:uid="{00000000-0005-0000-0000-000001010000}"/>
    <cellStyle name="Standard 3 4 4 2 2" xfId="203" xr:uid="{00000000-0005-0000-0000-000002010000}"/>
    <cellStyle name="Standard 3 4 4 2 2 2" xfId="364" xr:uid="{00000000-0005-0000-0000-000003010000}"/>
    <cellStyle name="Standard 3 4 4 2 3" xfId="283" xr:uid="{00000000-0005-0000-0000-000004010000}"/>
    <cellStyle name="Standard 3 4 4 3" xfId="169" xr:uid="{00000000-0005-0000-0000-000005010000}"/>
    <cellStyle name="Standard 3 4 4 3 2" xfId="330" xr:uid="{00000000-0005-0000-0000-000006010000}"/>
    <cellStyle name="Standard 3 4 4 4" xfId="249" xr:uid="{00000000-0005-0000-0000-000007010000}"/>
    <cellStyle name="Standard 3 4 5" xfId="95" xr:uid="{00000000-0005-0000-0000-000008010000}"/>
    <cellStyle name="Standard 3 4 5 2" xfId="186" xr:uid="{00000000-0005-0000-0000-000009010000}"/>
    <cellStyle name="Standard 3 4 5 2 2" xfId="347" xr:uid="{00000000-0005-0000-0000-00000A010000}"/>
    <cellStyle name="Standard 3 4 5 3" xfId="266" xr:uid="{00000000-0005-0000-0000-00000B010000}"/>
    <cellStyle name="Standard 3 4 6" xfId="58" xr:uid="{00000000-0005-0000-0000-00000C010000}"/>
    <cellStyle name="Standard 3 4 6 2" xfId="150" xr:uid="{00000000-0005-0000-0000-00000D010000}"/>
    <cellStyle name="Standard 3 4 6 2 2" xfId="313" xr:uid="{00000000-0005-0000-0000-00000E010000}"/>
    <cellStyle name="Standard 3 4 6 3" xfId="232" xr:uid="{00000000-0005-0000-0000-00000F010000}"/>
    <cellStyle name="Standard 3 4 7" xfId="144" xr:uid="{00000000-0005-0000-0000-000010010000}"/>
    <cellStyle name="Standard 3 4 7 2" xfId="308" xr:uid="{00000000-0005-0000-0000-000011010000}"/>
    <cellStyle name="Standard 3 4 8" xfId="227" xr:uid="{00000000-0005-0000-0000-000012010000}"/>
    <cellStyle name="Standard 3 5" xfId="59" xr:uid="{00000000-0005-0000-0000-000013010000}"/>
    <cellStyle name="Standard 3 5 2" xfId="65" xr:uid="{00000000-0005-0000-0000-000014010000}"/>
    <cellStyle name="Standard 3 5 2 2" xfId="84" xr:uid="{00000000-0005-0000-0000-000015010000}"/>
    <cellStyle name="Standard 3 5 2 2 2" xfId="118" xr:uid="{00000000-0005-0000-0000-000016010000}"/>
    <cellStyle name="Standard 3 5 2 2 2 2" xfId="209" xr:uid="{00000000-0005-0000-0000-000017010000}"/>
    <cellStyle name="Standard 3 5 2 2 2 2 2" xfId="370" xr:uid="{00000000-0005-0000-0000-000018010000}"/>
    <cellStyle name="Standard 3 5 2 2 2 3" xfId="289" xr:uid="{00000000-0005-0000-0000-000019010000}"/>
    <cellStyle name="Standard 3 5 2 2 3" xfId="175" xr:uid="{00000000-0005-0000-0000-00001A010000}"/>
    <cellStyle name="Standard 3 5 2 2 3 2" xfId="336" xr:uid="{00000000-0005-0000-0000-00001B010000}"/>
    <cellStyle name="Standard 3 5 2 2 4" xfId="255" xr:uid="{00000000-0005-0000-0000-00001C010000}"/>
    <cellStyle name="Standard 3 5 2 3" xfId="101" xr:uid="{00000000-0005-0000-0000-00001D010000}"/>
    <cellStyle name="Standard 3 5 2 3 2" xfId="192" xr:uid="{00000000-0005-0000-0000-00001E010000}"/>
    <cellStyle name="Standard 3 5 2 3 2 2" xfId="353" xr:uid="{00000000-0005-0000-0000-00001F010000}"/>
    <cellStyle name="Standard 3 5 2 3 3" xfId="272" xr:uid="{00000000-0005-0000-0000-000020010000}"/>
    <cellStyle name="Standard 3 5 2 4" xfId="156" xr:uid="{00000000-0005-0000-0000-000021010000}"/>
    <cellStyle name="Standard 3 5 2 4 2" xfId="319" xr:uid="{00000000-0005-0000-0000-000022010000}"/>
    <cellStyle name="Standard 3 5 2 5" xfId="238" xr:uid="{00000000-0005-0000-0000-000023010000}"/>
    <cellStyle name="Standard 3 5 3" xfId="71" xr:uid="{00000000-0005-0000-0000-000024010000}"/>
    <cellStyle name="Standard 3 5 3 2" xfId="89" xr:uid="{00000000-0005-0000-0000-000025010000}"/>
    <cellStyle name="Standard 3 5 3 2 2" xfId="123" xr:uid="{00000000-0005-0000-0000-000026010000}"/>
    <cellStyle name="Standard 3 5 3 2 2 2" xfId="214" xr:uid="{00000000-0005-0000-0000-000027010000}"/>
    <cellStyle name="Standard 3 5 3 2 2 2 2" xfId="375" xr:uid="{00000000-0005-0000-0000-000028010000}"/>
    <cellStyle name="Standard 3 5 3 2 2 3" xfId="294" xr:uid="{00000000-0005-0000-0000-000029010000}"/>
    <cellStyle name="Standard 3 5 3 2 3" xfId="180" xr:uid="{00000000-0005-0000-0000-00002A010000}"/>
    <cellStyle name="Standard 3 5 3 2 3 2" xfId="341" xr:uid="{00000000-0005-0000-0000-00002B010000}"/>
    <cellStyle name="Standard 3 5 3 2 4" xfId="260" xr:uid="{00000000-0005-0000-0000-00002C010000}"/>
    <cellStyle name="Standard 3 5 3 3" xfId="106" xr:uid="{00000000-0005-0000-0000-00002D010000}"/>
    <cellStyle name="Standard 3 5 3 3 2" xfId="197" xr:uid="{00000000-0005-0000-0000-00002E010000}"/>
    <cellStyle name="Standard 3 5 3 3 2 2" xfId="358" xr:uid="{00000000-0005-0000-0000-00002F010000}"/>
    <cellStyle name="Standard 3 5 3 3 3" xfId="277" xr:uid="{00000000-0005-0000-0000-000030010000}"/>
    <cellStyle name="Standard 3 5 3 4" xfId="162" xr:uid="{00000000-0005-0000-0000-000031010000}"/>
    <cellStyle name="Standard 3 5 3 4 2" xfId="324" xr:uid="{00000000-0005-0000-0000-000032010000}"/>
    <cellStyle name="Standard 3 5 3 5" xfId="243" xr:uid="{00000000-0005-0000-0000-000033010000}"/>
    <cellStyle name="Standard 3 5 4" xfId="79" xr:uid="{00000000-0005-0000-0000-000034010000}"/>
    <cellStyle name="Standard 3 5 4 2" xfId="113" xr:uid="{00000000-0005-0000-0000-000035010000}"/>
    <cellStyle name="Standard 3 5 4 2 2" xfId="204" xr:uid="{00000000-0005-0000-0000-000036010000}"/>
    <cellStyle name="Standard 3 5 4 2 2 2" xfId="365" xr:uid="{00000000-0005-0000-0000-000037010000}"/>
    <cellStyle name="Standard 3 5 4 2 3" xfId="284" xr:uid="{00000000-0005-0000-0000-000038010000}"/>
    <cellStyle name="Standard 3 5 4 3" xfId="170" xr:uid="{00000000-0005-0000-0000-000039010000}"/>
    <cellStyle name="Standard 3 5 4 3 2" xfId="331" xr:uid="{00000000-0005-0000-0000-00003A010000}"/>
    <cellStyle name="Standard 3 5 4 4" xfId="250" xr:uid="{00000000-0005-0000-0000-00003B010000}"/>
    <cellStyle name="Standard 3 5 5" xfId="96" xr:uid="{00000000-0005-0000-0000-00003C010000}"/>
    <cellStyle name="Standard 3 5 5 2" xfId="187" xr:uid="{00000000-0005-0000-0000-00003D010000}"/>
    <cellStyle name="Standard 3 5 5 2 2" xfId="348" xr:uid="{00000000-0005-0000-0000-00003E010000}"/>
    <cellStyle name="Standard 3 5 5 3" xfId="267" xr:uid="{00000000-0005-0000-0000-00003F010000}"/>
    <cellStyle name="Standard 3 5 6" xfId="151" xr:uid="{00000000-0005-0000-0000-000040010000}"/>
    <cellStyle name="Standard 3 5 6 2" xfId="314" xr:uid="{00000000-0005-0000-0000-000041010000}"/>
    <cellStyle name="Standard 3 5 7" xfId="233" xr:uid="{00000000-0005-0000-0000-000042010000}"/>
    <cellStyle name="Standard 3 6" xfId="54" xr:uid="{00000000-0005-0000-0000-000043010000}"/>
    <cellStyle name="Standard 3 7" xfId="72" xr:uid="{00000000-0005-0000-0000-000044010000}"/>
    <cellStyle name="Standard 3 7 2" xfId="107" xr:uid="{00000000-0005-0000-0000-000045010000}"/>
    <cellStyle name="Standard 3 7 2 2" xfId="198" xr:uid="{00000000-0005-0000-0000-000046010000}"/>
    <cellStyle name="Standard 3 7 2 2 2" xfId="359" xr:uid="{00000000-0005-0000-0000-000047010000}"/>
    <cellStyle name="Standard 3 7 2 3" xfId="278" xr:uid="{00000000-0005-0000-0000-000048010000}"/>
    <cellStyle name="Standard 3 7 3" xfId="163" xr:uid="{00000000-0005-0000-0000-000049010000}"/>
    <cellStyle name="Standard 3 7 3 2" xfId="325" xr:uid="{00000000-0005-0000-0000-00004A010000}"/>
    <cellStyle name="Standard 3 7 4" xfId="244" xr:uid="{00000000-0005-0000-0000-00004B010000}"/>
    <cellStyle name="Standard 3 8" xfId="74" xr:uid="{00000000-0005-0000-0000-00004C010000}"/>
    <cellStyle name="Standard 3 8 2" xfId="108" xr:uid="{00000000-0005-0000-0000-00004D010000}"/>
    <cellStyle name="Standard 3 8 2 2" xfId="199" xr:uid="{00000000-0005-0000-0000-00004E010000}"/>
    <cellStyle name="Standard 3 8 2 2 2" xfId="360" xr:uid="{00000000-0005-0000-0000-00004F010000}"/>
    <cellStyle name="Standard 3 8 2 3" xfId="279" xr:uid="{00000000-0005-0000-0000-000050010000}"/>
    <cellStyle name="Standard 3 8 3" xfId="165" xr:uid="{00000000-0005-0000-0000-000051010000}"/>
    <cellStyle name="Standard 3 8 3 2" xfId="326" xr:uid="{00000000-0005-0000-0000-000052010000}"/>
    <cellStyle name="Standard 3 8 4" xfId="245" xr:uid="{00000000-0005-0000-0000-000053010000}"/>
    <cellStyle name="Standard 3 9" xfId="90" xr:uid="{00000000-0005-0000-0000-000054010000}"/>
    <cellStyle name="Standard 3 9 2" xfId="124" xr:uid="{00000000-0005-0000-0000-000055010000}"/>
    <cellStyle name="Standard 3 9 2 2" xfId="215" xr:uid="{00000000-0005-0000-0000-000056010000}"/>
    <cellStyle name="Standard 3 9 2 2 2" xfId="376" xr:uid="{00000000-0005-0000-0000-000057010000}"/>
    <cellStyle name="Standard 3 9 2 3" xfId="295" xr:uid="{00000000-0005-0000-0000-000058010000}"/>
    <cellStyle name="Standard 3 9 3" xfId="181" xr:uid="{00000000-0005-0000-0000-000059010000}"/>
    <cellStyle name="Standard 3 9 3 2" xfId="342" xr:uid="{00000000-0005-0000-0000-00005A010000}"/>
    <cellStyle name="Standard 3 9 4" xfId="261" xr:uid="{00000000-0005-0000-0000-00005B010000}"/>
    <cellStyle name="Standard 4" xfId="2" xr:uid="{00000000-0005-0000-0000-00005C010000}"/>
    <cellStyle name="Standard 4 2" xfId="73" xr:uid="{00000000-0005-0000-0000-00005D010000}"/>
    <cellStyle name="Standard 4 2 2" xfId="126" xr:uid="{00000000-0005-0000-0000-00005E010000}"/>
    <cellStyle name="Standard 4 2 3" xfId="164" xr:uid="{00000000-0005-0000-0000-00005F010000}"/>
    <cellStyle name="Standard 4 3" xfId="60" xr:uid="{00000000-0005-0000-0000-000060010000}"/>
    <cellStyle name="Standard 4 4" xfId="137" xr:uid="{00000000-0005-0000-0000-000061010000}"/>
    <cellStyle name="Standard 5" xfId="38" xr:uid="{00000000-0005-0000-0000-000062010000}"/>
    <cellStyle name="Standard 6" xfId="28" xr:uid="{00000000-0005-0000-0000-000063010000}"/>
    <cellStyle name="Standard 6 2" xfId="127" xr:uid="{00000000-0005-0000-0000-000064010000}"/>
    <cellStyle name="Standard 6 2 2" xfId="129" xr:uid="{00000000-0005-0000-0000-000065010000}"/>
    <cellStyle name="Standard 6 2 2 2" xfId="218" xr:uid="{00000000-0005-0000-0000-000066010000}"/>
    <cellStyle name="Standard 6 2 2 2 2" xfId="379" xr:uid="{00000000-0005-0000-0000-000067010000}"/>
    <cellStyle name="Standard 6 2 2 3" xfId="299" xr:uid="{00000000-0005-0000-0000-000068010000}"/>
    <cellStyle name="Standard 6 2 3" xfId="134" xr:uid="{00000000-0005-0000-0000-000069010000}"/>
    <cellStyle name="Standard 6 2 3 2" xfId="221" xr:uid="{00000000-0005-0000-0000-00006A010000}"/>
    <cellStyle name="Standard 6 2 3 2 2" xfId="381" xr:uid="{00000000-0005-0000-0000-00006B010000}"/>
    <cellStyle name="Standard 6 2 3 3" xfId="301" xr:uid="{00000000-0005-0000-0000-00006C010000}"/>
    <cellStyle name="Standard 6 2 4" xfId="216" xr:uid="{00000000-0005-0000-0000-00006D010000}"/>
    <cellStyle name="Standard 6 2 4 2" xfId="377" xr:uid="{00000000-0005-0000-0000-00006E010000}"/>
    <cellStyle name="Standard 6 2 5" xfId="297" xr:uid="{00000000-0005-0000-0000-00006F010000}"/>
    <cellStyle name="Standard 6 3" xfId="128" xr:uid="{00000000-0005-0000-0000-000070010000}"/>
    <cellStyle name="Standard 6 3 2" xfId="217" xr:uid="{00000000-0005-0000-0000-000071010000}"/>
    <cellStyle name="Standard 6 3 2 2" xfId="378" xr:uid="{00000000-0005-0000-0000-000072010000}"/>
    <cellStyle name="Standard 6 3 3" xfId="298" xr:uid="{00000000-0005-0000-0000-000073010000}"/>
    <cellStyle name="Standard 6 4" xfId="132" xr:uid="{00000000-0005-0000-0000-000074010000}"/>
    <cellStyle name="Standard 6 5" xfId="133" xr:uid="{00000000-0005-0000-0000-000075010000}"/>
    <cellStyle name="Standard 6 5 2" xfId="220" xr:uid="{00000000-0005-0000-0000-000076010000}"/>
    <cellStyle name="Standard 6 5 2 2" xfId="380" xr:uid="{00000000-0005-0000-0000-000077010000}"/>
    <cellStyle name="Standard 6 5 3" xfId="300" xr:uid="{00000000-0005-0000-0000-000078010000}"/>
    <cellStyle name="Standard 6 6" xfId="125" xr:uid="{00000000-0005-0000-0000-000079010000}"/>
    <cellStyle name="Standard 6 6 2" xfId="296" xr:uid="{00000000-0005-0000-0000-00007A010000}"/>
    <cellStyle name="Standard 6 7" xfId="145" xr:uid="{00000000-0005-0000-0000-00007B010000}"/>
    <cellStyle name="Standard 7" xfId="131" xr:uid="{00000000-0005-0000-0000-00007C010000}"/>
    <cellStyle name="Standard 7 2" xfId="219" xr:uid="{00000000-0005-0000-0000-00007D010000}"/>
    <cellStyle name="Standard 8" xfId="384" xr:uid="{CC18592F-A699-4D80-ACB1-346145C07F27}"/>
    <cellStyle name="Standard_Gas2007Jahr_PnSp" xfId="130" xr:uid="{00000000-0005-0000-0000-00007E010000}"/>
    <cellStyle name="Standard_GasJahreserhebung_GU" xfId="383" xr:uid="{00000000-0005-0000-0000-00007F010000}"/>
  </cellStyles>
  <dxfs count="51">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F9B9B"/>
      <color rgb="FFFF9696"/>
      <color rgb="FFB8CCE4"/>
      <color rgb="FFFF69C3"/>
      <color rgb="FFFFC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171451</xdr:rowOff>
    </xdr:from>
    <xdr:to>
      <xdr:col>1</xdr:col>
      <xdr:colOff>16342</xdr:colOff>
      <xdr:row>0</xdr:row>
      <xdr:rowOff>674207</xdr:rowOff>
    </xdr:to>
    <xdr:pic>
      <xdr:nvPicPr>
        <xdr:cNvPr id="2" name="Grafik 1">
          <a:extLst>
            <a:ext uri="{FF2B5EF4-FFF2-40B4-BE49-F238E27FC236}">
              <a16:creationId xmlns:a16="http://schemas.microsoft.com/office/drawing/2014/main" id="{78FCAEF2-E57C-4C55-8B6D-AF8BD8572025}"/>
            </a:ext>
          </a:extLst>
        </xdr:cNvPr>
        <xdr:cNvPicPr>
          <a:picLocks noChangeAspect="1"/>
        </xdr:cNvPicPr>
      </xdr:nvPicPr>
      <xdr:blipFill>
        <a:blip xmlns:r="http://schemas.openxmlformats.org/officeDocument/2006/relationships" r:embed="rId1"/>
        <a:stretch>
          <a:fillRect/>
        </a:stretch>
      </xdr:blipFill>
      <xdr:spPr>
        <a:xfrm>
          <a:off x="171450" y="171451"/>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825967</xdr:colOff>
      <xdr:row>3</xdr:row>
      <xdr:rowOff>16981</xdr:rowOff>
    </xdr:to>
    <xdr:pic>
      <xdr:nvPicPr>
        <xdr:cNvPr id="3" name="Grafik 2">
          <a:extLst>
            <a:ext uri="{FF2B5EF4-FFF2-40B4-BE49-F238E27FC236}">
              <a16:creationId xmlns:a16="http://schemas.microsoft.com/office/drawing/2014/main" id="{0A9F1036-9964-41B7-9318-5801B352A898}"/>
            </a:ext>
          </a:extLst>
        </xdr:cNvPr>
        <xdr:cNvPicPr>
          <a:picLocks noChangeAspect="1"/>
        </xdr:cNvPicPr>
      </xdr:nvPicPr>
      <xdr:blipFill>
        <a:blip xmlns:r="http://schemas.openxmlformats.org/officeDocument/2006/relationships" r:embed="rId1"/>
        <a:stretch>
          <a:fillRect/>
        </a:stretch>
      </xdr:blipFill>
      <xdr:spPr>
        <a:xfrm>
          <a:off x="95250" y="0"/>
          <a:ext cx="1902292"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44917</xdr:colOff>
      <xdr:row>3</xdr:row>
      <xdr:rowOff>16981</xdr:rowOff>
    </xdr:to>
    <xdr:pic>
      <xdr:nvPicPr>
        <xdr:cNvPr id="2" name="Grafik 1">
          <a:extLst>
            <a:ext uri="{FF2B5EF4-FFF2-40B4-BE49-F238E27FC236}">
              <a16:creationId xmlns:a16="http://schemas.microsoft.com/office/drawing/2014/main" id="{120474AA-CE6C-42C7-A4AC-141C7539A3E5}"/>
            </a:ext>
          </a:extLst>
        </xdr:cNvPr>
        <xdr:cNvPicPr>
          <a:picLocks noChangeAspect="1"/>
        </xdr:cNvPicPr>
      </xdr:nvPicPr>
      <xdr:blipFill>
        <a:blip xmlns:r="http://schemas.openxmlformats.org/officeDocument/2006/relationships" r:embed="rId1"/>
        <a:stretch>
          <a:fillRect/>
        </a:stretch>
      </xdr:blipFill>
      <xdr:spPr>
        <a:xfrm>
          <a:off x="95250" y="0"/>
          <a:ext cx="1902292"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829142</xdr:colOff>
      <xdr:row>3</xdr:row>
      <xdr:rowOff>16981</xdr:rowOff>
    </xdr:to>
    <xdr:pic>
      <xdr:nvPicPr>
        <xdr:cNvPr id="2" name="Grafik 1">
          <a:extLst>
            <a:ext uri="{FF2B5EF4-FFF2-40B4-BE49-F238E27FC236}">
              <a16:creationId xmlns:a16="http://schemas.microsoft.com/office/drawing/2014/main" id="{C153553C-C5F0-4492-8AE1-32404BA07B43}"/>
            </a:ext>
          </a:extLst>
        </xdr:cNvPr>
        <xdr:cNvPicPr>
          <a:picLocks noChangeAspect="1"/>
        </xdr:cNvPicPr>
      </xdr:nvPicPr>
      <xdr:blipFill>
        <a:blip xmlns:r="http://schemas.openxmlformats.org/officeDocument/2006/relationships" r:embed="rId1"/>
        <a:stretch>
          <a:fillRect/>
        </a:stretch>
      </xdr:blipFill>
      <xdr:spPr>
        <a:xfrm>
          <a:off x="95250" y="0"/>
          <a:ext cx="1902292"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1</xdr:col>
      <xdr:colOff>371942</xdr:colOff>
      <xdr:row>0</xdr:row>
      <xdr:rowOff>607531</xdr:rowOff>
    </xdr:to>
    <xdr:pic>
      <xdr:nvPicPr>
        <xdr:cNvPr id="4" name="Grafik 3">
          <a:extLst>
            <a:ext uri="{FF2B5EF4-FFF2-40B4-BE49-F238E27FC236}">
              <a16:creationId xmlns:a16="http://schemas.microsoft.com/office/drawing/2014/main" id="{D54856E1-5EA8-4A77-94A8-52D313FC0E96}"/>
            </a:ext>
          </a:extLst>
        </xdr:cNvPr>
        <xdr:cNvPicPr>
          <a:picLocks noChangeAspect="1"/>
        </xdr:cNvPicPr>
      </xdr:nvPicPr>
      <xdr:blipFill>
        <a:blip xmlns:r="http://schemas.openxmlformats.org/officeDocument/2006/relationships" r:embed="rId1"/>
        <a:stretch>
          <a:fillRect/>
        </a:stretch>
      </xdr:blipFill>
      <xdr:spPr>
        <a:xfrm>
          <a:off x="171450" y="95250"/>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0</xdr:col>
      <xdr:colOff>2200275</xdr:colOff>
      <xdr:row>0</xdr:row>
      <xdr:rowOff>586154</xdr:rowOff>
    </xdr:to>
    <xdr:pic>
      <xdr:nvPicPr>
        <xdr:cNvPr id="3" name="Grafik 2">
          <a:extLst>
            <a:ext uri="{FF2B5EF4-FFF2-40B4-BE49-F238E27FC236}">
              <a16:creationId xmlns:a16="http://schemas.microsoft.com/office/drawing/2014/main" id="{EB1BCF58-B639-46B2-8644-E479073BC82C}"/>
            </a:ext>
          </a:extLst>
        </xdr:cNvPr>
        <xdr:cNvPicPr>
          <a:picLocks noChangeAspect="1"/>
        </xdr:cNvPicPr>
      </xdr:nvPicPr>
      <xdr:blipFill>
        <a:blip xmlns:r="http://schemas.openxmlformats.org/officeDocument/2006/relationships" r:embed="rId1"/>
        <a:stretch>
          <a:fillRect/>
        </a:stretch>
      </xdr:blipFill>
      <xdr:spPr>
        <a:xfrm>
          <a:off x="190500" y="47625"/>
          <a:ext cx="2009775" cy="5385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0</xdr:col>
      <xdr:colOff>2073742</xdr:colOff>
      <xdr:row>0</xdr:row>
      <xdr:rowOff>607531</xdr:rowOff>
    </xdr:to>
    <xdr:pic>
      <xdr:nvPicPr>
        <xdr:cNvPr id="3" name="Grafik 2">
          <a:extLst>
            <a:ext uri="{FF2B5EF4-FFF2-40B4-BE49-F238E27FC236}">
              <a16:creationId xmlns:a16="http://schemas.microsoft.com/office/drawing/2014/main" id="{7CB71391-05F8-4505-854A-201043A7DF57}"/>
            </a:ext>
          </a:extLst>
        </xdr:cNvPr>
        <xdr:cNvPicPr>
          <a:picLocks noChangeAspect="1"/>
        </xdr:cNvPicPr>
      </xdr:nvPicPr>
      <xdr:blipFill>
        <a:blip xmlns:r="http://schemas.openxmlformats.org/officeDocument/2006/relationships" r:embed="rId1"/>
        <a:stretch>
          <a:fillRect/>
        </a:stretch>
      </xdr:blipFill>
      <xdr:spPr>
        <a:xfrm>
          <a:off x="161925" y="95250"/>
          <a:ext cx="1911817" cy="5027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0</xdr:col>
      <xdr:colOff>2073742</xdr:colOff>
      <xdr:row>2</xdr:row>
      <xdr:rowOff>171286</xdr:rowOff>
    </xdr:to>
    <xdr:pic>
      <xdr:nvPicPr>
        <xdr:cNvPr id="3" name="Grafik 2">
          <a:extLst>
            <a:ext uri="{FF2B5EF4-FFF2-40B4-BE49-F238E27FC236}">
              <a16:creationId xmlns:a16="http://schemas.microsoft.com/office/drawing/2014/main" id="{2888DBDC-F9F1-4EA2-829C-0518141B0D07}"/>
            </a:ext>
          </a:extLst>
        </xdr:cNvPr>
        <xdr:cNvPicPr>
          <a:picLocks noChangeAspect="1"/>
        </xdr:cNvPicPr>
      </xdr:nvPicPr>
      <xdr:blipFill>
        <a:blip xmlns:r="http://schemas.openxmlformats.org/officeDocument/2006/relationships" r:embed="rId1"/>
        <a:stretch>
          <a:fillRect/>
        </a:stretch>
      </xdr:blipFill>
      <xdr:spPr>
        <a:xfrm>
          <a:off x="161925" y="85725"/>
          <a:ext cx="1911817" cy="5027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autoPageBreaks="0" fitToPage="1"/>
  </sheetPr>
  <dimension ref="A1:I34"/>
  <sheetViews>
    <sheetView showGridLines="0" showZeros="0" tabSelected="1" showOutlineSymbols="0" workbookViewId="0"/>
  </sheetViews>
  <sheetFormatPr baseColWidth="10" defaultColWidth="10.5703125" defaultRowHeight="12.75" x14ac:dyDescent="0.2"/>
  <cols>
    <col min="1" max="1" width="31" style="1" customWidth="1"/>
    <col min="2" max="2" width="50.5703125" style="1" customWidth="1"/>
    <col min="3" max="3" width="10.5703125" style="1" customWidth="1"/>
    <col min="4" max="4" width="15.5703125" style="2" customWidth="1"/>
    <col min="5" max="5" width="25.5703125" style="2" customWidth="1"/>
    <col min="6" max="6" width="50.5703125" style="2" customWidth="1"/>
    <col min="7" max="16384" width="10.5703125" style="2"/>
  </cols>
  <sheetData>
    <row r="1" spans="1:9" ht="60" customHeight="1" x14ac:dyDescent="0.2">
      <c r="I1" s="61"/>
    </row>
    <row r="2" spans="1:9" x14ac:dyDescent="0.2">
      <c r="A2" s="20" t="s">
        <v>0</v>
      </c>
      <c r="D2" s="1"/>
      <c r="E2" s="1"/>
      <c r="H2" s="10"/>
      <c r="I2" s="61" t="s">
        <v>331</v>
      </c>
    </row>
    <row r="3" spans="1:9" x14ac:dyDescent="0.2">
      <c r="A3" s="4" t="s">
        <v>14</v>
      </c>
      <c r="B3" s="24" t="s">
        <v>469</v>
      </c>
      <c r="C3" s="134" t="s">
        <v>470</v>
      </c>
      <c r="D3" s="135"/>
      <c r="E3" s="135"/>
    </row>
    <row r="4" spans="1:9" x14ac:dyDescent="0.2">
      <c r="B4" s="24" t="str">
        <f>"Energiepreise 1. Halbjahr "&amp;$B$12&amp;" bis 20. Juli "&amp;$B$12</f>
        <v>Energiepreise 1. Halbjahr 2023 bis 20. Juli 2023</v>
      </c>
      <c r="C4" s="164" t="s">
        <v>78</v>
      </c>
      <c r="D4" s="165"/>
      <c r="E4" s="165"/>
    </row>
    <row r="5" spans="1:9" x14ac:dyDescent="0.2">
      <c r="B5" s="24" t="str">
        <f>"Energiepreise 2. Halbjahr "&amp;$B$12&amp;" bis 20. Jänner "&amp;$B$12+1</f>
        <v>Energiepreise 2. Halbjahr 2023 bis 20. Jänner 2024</v>
      </c>
      <c r="C5" s="165"/>
      <c r="D5" s="165"/>
      <c r="E5" s="165"/>
    </row>
    <row r="6" spans="1:9" ht="12.75" customHeight="1" x14ac:dyDescent="0.2">
      <c r="A6" s="2"/>
      <c r="B6" s="24" t="str">
        <f>"Jahreswerte bis zum 15. Februar "&amp;B12+1</f>
        <v>Jahreswerte bis zum 15. Februar 2024</v>
      </c>
      <c r="C6" s="166" t="s">
        <v>471</v>
      </c>
      <c r="D6" s="167"/>
      <c r="E6" s="167"/>
    </row>
    <row r="7" spans="1:9" x14ac:dyDescent="0.2">
      <c r="A7" s="99" t="s">
        <v>415</v>
      </c>
      <c r="B7" s="100" t="s">
        <v>1</v>
      </c>
      <c r="C7" s="9"/>
    </row>
    <row r="8" spans="1:9" x14ac:dyDescent="0.2">
      <c r="A8" s="99" t="s">
        <v>416</v>
      </c>
      <c r="B8" s="101" t="s">
        <v>417</v>
      </c>
      <c r="C8" s="2"/>
    </row>
    <row r="9" spans="1:9" x14ac:dyDescent="0.2">
      <c r="A9" s="25" t="s">
        <v>2</v>
      </c>
      <c r="B9" s="28" t="s">
        <v>288</v>
      </c>
      <c r="C9" s="2"/>
    </row>
    <row r="10" spans="1:9" x14ac:dyDescent="0.2">
      <c r="A10" s="3"/>
      <c r="B10" s="5"/>
      <c r="C10" s="2"/>
    </row>
    <row r="11" spans="1:9" s="6" customFormat="1" x14ac:dyDescent="0.2">
      <c r="A11" s="171" t="s">
        <v>11</v>
      </c>
      <c r="B11" s="172"/>
      <c r="C11" s="2"/>
      <c r="E11" s="168" t="s">
        <v>59</v>
      </c>
      <c r="F11" s="173"/>
      <c r="G11" s="174"/>
    </row>
    <row r="12" spans="1:9" ht="15.75" x14ac:dyDescent="0.2">
      <c r="A12" s="13" t="s">
        <v>3</v>
      </c>
      <c r="B12" s="29">
        <v>2023</v>
      </c>
      <c r="C12" s="1" t="s">
        <v>4</v>
      </c>
      <c r="E12" s="169"/>
      <c r="F12" s="175"/>
      <c r="G12" s="176"/>
    </row>
    <row r="13" spans="1:9" ht="15.75" x14ac:dyDescent="0.2">
      <c r="A13" s="31" t="s">
        <v>5</v>
      </c>
      <c r="B13" s="34"/>
      <c r="C13" s="35" t="str">
        <f>IF(B13=""," Pflichtfeld!","")</f>
        <v xml:space="preserve"> Pflichtfeld!</v>
      </c>
      <c r="E13" s="169"/>
      <c r="F13" s="175"/>
      <c r="G13" s="176"/>
    </row>
    <row r="14" spans="1:9" ht="15" x14ac:dyDescent="0.2">
      <c r="A14" s="32" t="s">
        <v>6</v>
      </c>
      <c r="B14" s="30" t="str">
        <f>IFERROR(VLOOKUP(B13,L!$A$11:$B$235,2,0),"")</f>
        <v/>
      </c>
      <c r="C14" s="36" t="s">
        <v>4</v>
      </c>
      <c r="E14" s="169"/>
      <c r="F14" s="175"/>
      <c r="G14" s="176"/>
    </row>
    <row r="15" spans="1:9" x14ac:dyDescent="0.2">
      <c r="A15" s="22" t="s">
        <v>7</v>
      </c>
      <c r="B15" s="118"/>
      <c r="C15" s="35" t="str">
        <f>IF(AND($B$13&lt;&gt;"",B15)=""," Pflichtfeld!","")</f>
        <v/>
      </c>
      <c r="E15" s="169"/>
      <c r="F15" s="175"/>
      <c r="G15" s="176"/>
    </row>
    <row r="16" spans="1:9" x14ac:dyDescent="0.2">
      <c r="A16" s="23" t="s">
        <v>8</v>
      </c>
      <c r="B16" s="83"/>
      <c r="C16" s="35" t="str">
        <f t="shared" ref="C16:C17" si="0">IF(AND($B$13&lt;&gt;"",B16)=""," Pflichtfeld!","")</f>
        <v/>
      </c>
      <c r="E16" s="169"/>
      <c r="F16" s="175"/>
      <c r="G16" s="176"/>
    </row>
    <row r="17" spans="1:8" x14ac:dyDescent="0.2">
      <c r="A17" s="26" t="s">
        <v>9</v>
      </c>
      <c r="B17" s="27"/>
      <c r="C17" s="35" t="str">
        <f t="shared" si="0"/>
        <v/>
      </c>
      <c r="E17" s="170"/>
      <c r="F17" s="177"/>
      <c r="G17" s="178"/>
    </row>
    <row r="18" spans="1:8" x14ac:dyDescent="0.2">
      <c r="A18" s="11"/>
      <c r="B18" s="11"/>
    </row>
    <row r="19" spans="1:8" s="44" customFormat="1" x14ac:dyDescent="0.2">
      <c r="A19" s="14"/>
      <c r="B19" s="14"/>
      <c r="C19" s="14"/>
      <c r="E19" s="2"/>
      <c r="F19" s="2"/>
      <c r="G19" s="2"/>
      <c r="H19" s="2"/>
    </row>
    <row r="20" spans="1:8" x14ac:dyDescent="0.2">
      <c r="A20" s="163" t="s">
        <v>456</v>
      </c>
      <c r="B20" s="163"/>
      <c r="C20" s="163"/>
      <c r="D20" s="163"/>
      <c r="E20" s="163"/>
      <c r="F20" s="163"/>
      <c r="G20" s="163"/>
    </row>
    <row r="21" spans="1:8" x14ac:dyDescent="0.2">
      <c r="A21" s="163"/>
      <c r="B21" s="163"/>
      <c r="C21" s="163"/>
      <c r="D21" s="163"/>
      <c r="E21" s="163"/>
      <c r="F21" s="163"/>
      <c r="G21" s="163"/>
    </row>
    <row r="22" spans="1:8" x14ac:dyDescent="0.2">
      <c r="A22" s="163"/>
      <c r="B22" s="163"/>
      <c r="C22" s="163"/>
      <c r="D22" s="163"/>
      <c r="E22" s="163"/>
      <c r="F22" s="163"/>
      <c r="G22" s="163"/>
    </row>
    <row r="23" spans="1:8" x14ac:dyDescent="0.2">
      <c r="A23" s="163"/>
      <c r="B23" s="163"/>
      <c r="C23" s="163"/>
      <c r="D23" s="163"/>
      <c r="E23" s="163"/>
      <c r="F23" s="163"/>
      <c r="G23" s="163"/>
    </row>
    <row r="24" spans="1:8" x14ac:dyDescent="0.2">
      <c r="A24" s="163"/>
      <c r="B24" s="163"/>
      <c r="C24" s="163"/>
      <c r="D24" s="163"/>
      <c r="E24" s="163"/>
      <c r="F24" s="163"/>
      <c r="G24" s="163"/>
    </row>
    <row r="25" spans="1:8" x14ac:dyDescent="0.2">
      <c r="A25" s="163"/>
      <c r="B25" s="163"/>
      <c r="C25" s="163"/>
      <c r="D25" s="163"/>
      <c r="E25" s="163"/>
      <c r="F25" s="163"/>
      <c r="G25" s="163"/>
    </row>
    <row r="26" spans="1:8" x14ac:dyDescent="0.2">
      <c r="A26" s="163"/>
      <c r="B26" s="163"/>
      <c r="C26" s="163"/>
      <c r="D26" s="163"/>
      <c r="E26" s="163"/>
      <c r="F26" s="163"/>
      <c r="G26" s="163"/>
    </row>
    <row r="27" spans="1:8" x14ac:dyDescent="0.2">
      <c r="A27" s="163"/>
      <c r="B27" s="163"/>
      <c r="C27" s="163"/>
      <c r="D27" s="163"/>
      <c r="E27" s="163"/>
      <c r="F27" s="163"/>
      <c r="G27" s="163"/>
    </row>
    <row r="28" spans="1:8" x14ac:dyDescent="0.2">
      <c r="A28" s="163"/>
      <c r="B28" s="163"/>
      <c r="C28" s="163"/>
      <c r="D28" s="163"/>
      <c r="E28" s="163"/>
      <c r="F28" s="163"/>
      <c r="G28" s="163"/>
    </row>
    <row r="29" spans="1:8" x14ac:dyDescent="0.2">
      <c r="A29" s="163"/>
      <c r="B29" s="163"/>
      <c r="C29" s="163"/>
      <c r="D29" s="163"/>
      <c r="E29" s="163"/>
      <c r="F29" s="163"/>
      <c r="G29" s="163"/>
    </row>
    <row r="30" spans="1:8" x14ac:dyDescent="0.2">
      <c r="A30" s="163"/>
      <c r="B30" s="163"/>
      <c r="C30" s="163"/>
      <c r="D30" s="163"/>
      <c r="E30" s="163"/>
      <c r="F30" s="163"/>
      <c r="G30" s="163"/>
    </row>
    <row r="31" spans="1:8" x14ac:dyDescent="0.2">
      <c r="A31" s="163"/>
      <c r="B31" s="163"/>
      <c r="C31" s="163"/>
      <c r="D31" s="163"/>
      <c r="E31" s="163"/>
      <c r="F31" s="163"/>
      <c r="G31" s="163"/>
    </row>
    <row r="32" spans="1:8" x14ac:dyDescent="0.2">
      <c r="A32" s="163"/>
      <c r="B32" s="163"/>
      <c r="C32" s="163"/>
      <c r="D32" s="163"/>
      <c r="E32" s="163"/>
      <c r="F32" s="163"/>
      <c r="G32" s="163"/>
    </row>
    <row r="33" spans="1:7" x14ac:dyDescent="0.2">
      <c r="A33" s="163"/>
      <c r="B33" s="163"/>
      <c r="C33" s="163"/>
      <c r="D33" s="163"/>
      <c r="E33" s="163"/>
      <c r="F33" s="163"/>
      <c r="G33" s="163"/>
    </row>
    <row r="34" spans="1:7" x14ac:dyDescent="0.2">
      <c r="A34" s="163"/>
      <c r="B34" s="163"/>
      <c r="C34" s="163"/>
      <c r="D34" s="163"/>
      <c r="E34" s="163"/>
      <c r="F34" s="163"/>
      <c r="G34" s="163"/>
    </row>
  </sheetData>
  <sheetProtection algorithmName="SHA-512" hashValue="yOjw3vPS5Jd13lbiG4eerunXDs2gXnBMR2ff7V3L2eCo6fYwZlWW0MtphxxxSaB3A0NJ4vzBLEa/Es3XNK2kQw==" saltValue="XHIm9Mud3lrVA2+cd/BeJg==" spinCount="100000" sheet="1" formatCells="0" formatColumns="0" formatRows="0"/>
  <mergeCells count="6">
    <mergeCell ref="A20:G34"/>
    <mergeCell ref="C4:E5"/>
    <mergeCell ref="C6:E6"/>
    <mergeCell ref="E11:E17"/>
    <mergeCell ref="A11:B11"/>
    <mergeCell ref="F11:G17"/>
  </mergeCells>
  <phoneticPr fontId="0" type="noConversion"/>
  <conditionalFormatting sqref="B15:B17">
    <cfRule type="expression" dxfId="50" priority="11" stopIfTrue="1">
      <formula>AND($B$13&lt;&gt;"",B15="")</formula>
    </cfRule>
  </conditionalFormatting>
  <conditionalFormatting sqref="B13">
    <cfRule type="expression" dxfId="49" priority="12" stopIfTrue="1">
      <formula>$B$13=""</formula>
    </cfRule>
  </conditionalFormatting>
  <hyperlinks>
    <hyperlink ref="B8" r:id="rId1" xr:uid="{CD58C2F8-2E4D-481E-9F3D-0041BA713529}"/>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CCE6A557-97BC-4b89-ADB6-D9C93CAAB3DF}">
      <x14:dataValidations xmlns:xm="http://schemas.microsoft.com/office/excel/2006/main" xWindow="612" yWindow="540" count="1">
        <x14:dataValidation type="list" allowBlank="1" showInputMessage="1" showErrorMessage="1" errorTitle="kein Listeneintrag" error="Kein Listeneintrag!" promptTitle="Stromlieferant" prompt="Auswahlliste!_x000a_Änderungen der Liste im Blatt &quot;L&quot; möglich!" xr:uid="{00000000-0002-0000-0000-000002000000}">
          <x14:formula1>
            <xm:f>L!$A$10:$A$235</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Q33"/>
  <sheetViews>
    <sheetView showGridLines="0" zoomScaleNormal="100" workbookViewId="0"/>
  </sheetViews>
  <sheetFormatPr baseColWidth="10" defaultColWidth="10.5703125" defaultRowHeight="12.75" x14ac:dyDescent="0.2"/>
  <cols>
    <col min="1" max="1" width="17.5703125" style="63" customWidth="1"/>
    <col min="2" max="2" width="16.42578125" style="63" customWidth="1"/>
    <col min="3" max="3" width="34.7109375" style="63" customWidth="1"/>
    <col min="4" max="4" width="11.42578125" style="63" customWidth="1"/>
    <col min="5" max="5" width="10.5703125" style="10" customWidth="1"/>
    <col min="6" max="16384" width="10.5703125" style="10"/>
  </cols>
  <sheetData>
    <row r="1" spans="1:17" x14ac:dyDescent="0.2">
      <c r="I1" s="61"/>
    </row>
    <row r="2" spans="1:17" s="44" customFormat="1" x14ac:dyDescent="0.2">
      <c r="A2" s="50"/>
      <c r="B2" s="50"/>
      <c r="C2" s="62"/>
      <c r="D2" s="62"/>
      <c r="E2" s="10"/>
      <c r="I2" s="61" t="s">
        <v>331</v>
      </c>
    </row>
    <row r="3" spans="1:17" s="44" customFormat="1" x14ac:dyDescent="0.2">
      <c r="A3" s="50"/>
      <c r="B3" s="50"/>
      <c r="C3" s="62"/>
      <c r="D3" s="62"/>
      <c r="E3" s="10"/>
    </row>
    <row r="4" spans="1:17" x14ac:dyDescent="0.2">
      <c r="A4" s="52" t="s">
        <v>0</v>
      </c>
      <c r="B4" s="52"/>
      <c r="C4" s="62"/>
      <c r="D4" s="62"/>
    </row>
    <row r="5" spans="1:17" x14ac:dyDescent="0.2">
      <c r="A5" s="50"/>
      <c r="B5" s="50"/>
    </row>
    <row r="6" spans="1:17" ht="15.75" x14ac:dyDescent="0.2">
      <c r="A6" s="181" t="str">
        <f>"Monatsmeldung Stromlieferanten "&amp;U!$B$12</f>
        <v>Monatsmeldung Stromlieferanten 2023</v>
      </c>
      <c r="B6" s="182"/>
      <c r="C6" s="182"/>
      <c r="D6" s="182"/>
      <c r="E6" s="182"/>
      <c r="F6" s="183"/>
      <c r="H6" s="61" t="s">
        <v>315</v>
      </c>
      <c r="I6" s="61" t="s">
        <v>316</v>
      </c>
      <c r="J6" s="54" t="s">
        <v>317</v>
      </c>
      <c r="K6" s="61"/>
      <c r="L6" s="61"/>
    </row>
    <row r="7" spans="1:17" ht="15.75" x14ac:dyDescent="0.2">
      <c r="A7" s="153" t="s">
        <v>5</v>
      </c>
      <c r="B7" s="184" t="str">
        <f>IF(U!$B$13&lt;&gt;"",U!$B$13,"")</f>
        <v/>
      </c>
      <c r="C7" s="185"/>
      <c r="D7" s="185"/>
      <c r="E7" s="185"/>
      <c r="F7" s="186"/>
      <c r="G7" s="138"/>
    </row>
    <row r="8" spans="1:17" ht="15.75" x14ac:dyDescent="0.2">
      <c r="A8" s="181" t="s">
        <v>325</v>
      </c>
      <c r="B8" s="182"/>
      <c r="C8" s="182"/>
      <c r="D8" s="182"/>
      <c r="E8" s="182"/>
      <c r="F8" s="183"/>
    </row>
    <row r="9" spans="1:17" x14ac:dyDescent="0.2">
      <c r="A9" s="62"/>
      <c r="B9" s="62"/>
      <c r="C9" s="62"/>
      <c r="D9" s="62"/>
    </row>
    <row r="10" spans="1:17" ht="39" customHeight="1" x14ac:dyDescent="0.2">
      <c r="A10" s="195" t="s">
        <v>445</v>
      </c>
      <c r="B10" s="196"/>
      <c r="C10" s="196"/>
      <c r="D10" s="197"/>
      <c r="E10" s="105" t="s">
        <v>430</v>
      </c>
      <c r="F10" s="106" t="s">
        <v>431</v>
      </c>
      <c r="G10" s="106" t="s">
        <v>432</v>
      </c>
      <c r="H10" s="106" t="s">
        <v>433</v>
      </c>
      <c r="I10" s="106" t="s">
        <v>434</v>
      </c>
      <c r="J10" s="106" t="s">
        <v>435</v>
      </c>
      <c r="K10" s="106" t="s">
        <v>436</v>
      </c>
      <c r="L10" s="106" t="s">
        <v>437</v>
      </c>
      <c r="M10" s="106" t="s">
        <v>438</v>
      </c>
      <c r="N10" s="106" t="s">
        <v>439</v>
      </c>
      <c r="O10" s="106" t="s">
        <v>440</v>
      </c>
      <c r="P10" s="106" t="s">
        <v>441</v>
      </c>
      <c r="Q10" s="106" t="s">
        <v>442</v>
      </c>
    </row>
    <row r="11" spans="1:17" x14ac:dyDescent="0.2">
      <c r="A11" s="190" t="s">
        <v>57</v>
      </c>
      <c r="B11" s="192" t="s">
        <v>329</v>
      </c>
      <c r="C11" s="142" t="s">
        <v>459</v>
      </c>
      <c r="D11" s="147" t="s">
        <v>12</v>
      </c>
      <c r="E11" s="127"/>
      <c r="F11" s="127"/>
      <c r="G11" s="127"/>
      <c r="H11" s="127"/>
      <c r="I11" s="127"/>
      <c r="J11" s="127"/>
      <c r="K11" s="127"/>
      <c r="L11" s="127"/>
      <c r="M11" s="127"/>
      <c r="N11" s="127"/>
      <c r="O11" s="127"/>
      <c r="P11" s="127"/>
      <c r="Q11" s="155" t="str">
        <f>IF(SUM(E11:P11)&gt;0,SUM(E11:P11),"")</f>
        <v/>
      </c>
    </row>
    <row r="12" spans="1:17" x14ac:dyDescent="0.2">
      <c r="A12" s="191"/>
      <c r="B12" s="193"/>
      <c r="C12" s="143" t="s">
        <v>326</v>
      </c>
      <c r="D12" s="148" t="s">
        <v>12</v>
      </c>
      <c r="E12" s="145"/>
      <c r="F12" s="145"/>
      <c r="G12" s="145"/>
      <c r="H12" s="145"/>
      <c r="I12" s="145"/>
      <c r="J12" s="145"/>
      <c r="K12" s="145"/>
      <c r="L12" s="145"/>
      <c r="M12" s="145"/>
      <c r="N12" s="145"/>
      <c r="O12" s="145"/>
      <c r="P12" s="145"/>
      <c r="Q12" s="156" t="str">
        <f t="shared" ref="Q12" si="0">IF(SUM(E12:P12)&gt;0,SUM(E12:P12),"")</f>
        <v/>
      </c>
    </row>
    <row r="13" spans="1:17" x14ac:dyDescent="0.2">
      <c r="A13" s="191"/>
      <c r="B13" s="193"/>
      <c r="C13" s="144" t="s">
        <v>327</v>
      </c>
      <c r="D13" s="149" t="s">
        <v>12</v>
      </c>
      <c r="E13" s="146"/>
      <c r="F13" s="146"/>
      <c r="G13" s="146"/>
      <c r="H13" s="146"/>
      <c r="I13" s="146"/>
      <c r="J13" s="146"/>
      <c r="K13" s="146"/>
      <c r="L13" s="146"/>
      <c r="M13" s="146"/>
      <c r="N13" s="146"/>
      <c r="O13" s="146"/>
      <c r="P13" s="146"/>
      <c r="Q13" s="157" t="str">
        <f t="shared" ref="Q13" si="1">IF(SUM(E13:P13)&gt;0,SUM(E13:P13),"")</f>
        <v/>
      </c>
    </row>
    <row r="14" spans="1:17" x14ac:dyDescent="0.2">
      <c r="A14" s="191"/>
      <c r="B14" s="193"/>
      <c r="C14" s="102" t="s">
        <v>330</v>
      </c>
      <c r="D14" s="104" t="s">
        <v>381</v>
      </c>
      <c r="E14" s="121"/>
      <c r="F14" s="121"/>
      <c r="G14" s="121"/>
      <c r="H14" s="121"/>
      <c r="I14" s="121"/>
      <c r="J14" s="121"/>
      <c r="K14" s="121"/>
      <c r="L14" s="121"/>
      <c r="M14" s="121"/>
      <c r="N14" s="121"/>
      <c r="O14" s="121"/>
      <c r="P14" s="121"/>
      <c r="Q14" s="121"/>
    </row>
    <row r="15" spans="1:17" x14ac:dyDescent="0.2">
      <c r="A15" s="191"/>
      <c r="B15" s="192" t="s">
        <v>328</v>
      </c>
      <c r="C15" s="142" t="s">
        <v>459</v>
      </c>
      <c r="D15" s="147" t="s">
        <v>12</v>
      </c>
      <c r="E15" s="127"/>
      <c r="F15" s="127"/>
      <c r="G15" s="127"/>
      <c r="H15" s="127"/>
      <c r="I15" s="127"/>
      <c r="J15" s="127"/>
      <c r="K15" s="127"/>
      <c r="L15" s="127"/>
      <c r="M15" s="127"/>
      <c r="N15" s="127"/>
      <c r="O15" s="127"/>
      <c r="P15" s="127"/>
      <c r="Q15" s="155" t="str">
        <f>IF(SUM(E15:P15)&gt;0,SUM(E15:P15),"")</f>
        <v/>
      </c>
    </row>
    <row r="16" spans="1:17" x14ac:dyDescent="0.2">
      <c r="A16" s="191"/>
      <c r="B16" s="193"/>
      <c r="C16" s="143" t="s">
        <v>326</v>
      </c>
      <c r="D16" s="148" t="s">
        <v>12</v>
      </c>
      <c r="E16" s="145"/>
      <c r="F16" s="145"/>
      <c r="G16" s="145"/>
      <c r="H16" s="145"/>
      <c r="I16" s="145"/>
      <c r="J16" s="145"/>
      <c r="K16" s="145"/>
      <c r="L16" s="145"/>
      <c r="M16" s="145"/>
      <c r="N16" s="145"/>
      <c r="O16" s="145"/>
      <c r="P16" s="145"/>
      <c r="Q16" s="156" t="str">
        <f t="shared" ref="Q16:Q17" si="2">IF(SUM(E16:P16)&gt;0,SUM(E16:P16),"")</f>
        <v/>
      </c>
    </row>
    <row r="17" spans="1:17" x14ac:dyDescent="0.2">
      <c r="A17" s="191"/>
      <c r="B17" s="193"/>
      <c r="C17" s="144" t="s">
        <v>327</v>
      </c>
      <c r="D17" s="149" t="s">
        <v>12</v>
      </c>
      <c r="E17" s="146"/>
      <c r="F17" s="146"/>
      <c r="G17" s="146"/>
      <c r="H17" s="146"/>
      <c r="I17" s="146"/>
      <c r="J17" s="146"/>
      <c r="K17" s="146"/>
      <c r="L17" s="146"/>
      <c r="M17" s="146"/>
      <c r="N17" s="146"/>
      <c r="O17" s="146"/>
      <c r="P17" s="146"/>
      <c r="Q17" s="157" t="str">
        <f t="shared" si="2"/>
        <v/>
      </c>
    </row>
    <row r="18" spans="1:17" x14ac:dyDescent="0.2">
      <c r="A18" s="191"/>
      <c r="B18" s="194"/>
      <c r="C18" s="102" t="s">
        <v>330</v>
      </c>
      <c r="D18" s="104" t="s">
        <v>381</v>
      </c>
      <c r="E18" s="121"/>
      <c r="F18" s="121"/>
      <c r="G18" s="121"/>
      <c r="H18" s="121"/>
      <c r="I18" s="121"/>
      <c r="J18" s="121"/>
      <c r="K18" s="121"/>
      <c r="L18" s="121"/>
      <c r="M18" s="121"/>
      <c r="N18" s="121"/>
      <c r="O18" s="121"/>
      <c r="P18" s="121"/>
      <c r="Q18" s="121"/>
    </row>
    <row r="19" spans="1:17" x14ac:dyDescent="0.2">
      <c r="A19" s="190" t="s">
        <v>74</v>
      </c>
      <c r="B19" s="193" t="s">
        <v>329</v>
      </c>
      <c r="C19" s="142" t="s">
        <v>459</v>
      </c>
      <c r="D19" s="147" t="s">
        <v>12</v>
      </c>
      <c r="E19" s="127"/>
      <c r="F19" s="127"/>
      <c r="G19" s="127"/>
      <c r="H19" s="127"/>
      <c r="I19" s="127"/>
      <c r="J19" s="127"/>
      <c r="K19" s="127"/>
      <c r="L19" s="127"/>
      <c r="M19" s="127"/>
      <c r="N19" s="127"/>
      <c r="O19" s="127"/>
      <c r="P19" s="127"/>
      <c r="Q19" s="155" t="str">
        <f>IF(SUM(E19:P19)&gt;0,SUM(E19:P19),"")</f>
        <v/>
      </c>
    </row>
    <row r="20" spans="1:17" x14ac:dyDescent="0.2">
      <c r="A20" s="191"/>
      <c r="B20" s="193"/>
      <c r="C20" s="143" t="s">
        <v>326</v>
      </c>
      <c r="D20" s="148" t="s">
        <v>12</v>
      </c>
      <c r="E20" s="145"/>
      <c r="F20" s="145"/>
      <c r="G20" s="145"/>
      <c r="H20" s="145"/>
      <c r="I20" s="145"/>
      <c r="J20" s="145"/>
      <c r="K20" s="145"/>
      <c r="L20" s="145"/>
      <c r="M20" s="145"/>
      <c r="N20" s="145"/>
      <c r="O20" s="145"/>
      <c r="P20" s="145"/>
      <c r="Q20" s="156" t="str">
        <f t="shared" ref="Q20:Q21" si="3">IF(SUM(E20:P20)&gt;0,SUM(E20:P20),"")</f>
        <v/>
      </c>
    </row>
    <row r="21" spans="1:17" x14ac:dyDescent="0.2">
      <c r="A21" s="191"/>
      <c r="B21" s="193"/>
      <c r="C21" s="144" t="s">
        <v>327</v>
      </c>
      <c r="D21" s="149" t="s">
        <v>12</v>
      </c>
      <c r="E21" s="146"/>
      <c r="F21" s="146"/>
      <c r="G21" s="146"/>
      <c r="H21" s="146"/>
      <c r="I21" s="146"/>
      <c r="J21" s="146"/>
      <c r="K21" s="146"/>
      <c r="L21" s="146"/>
      <c r="M21" s="146"/>
      <c r="N21" s="146"/>
      <c r="O21" s="146"/>
      <c r="P21" s="146"/>
      <c r="Q21" s="157" t="str">
        <f t="shared" si="3"/>
        <v/>
      </c>
    </row>
    <row r="22" spans="1:17" x14ac:dyDescent="0.2">
      <c r="A22" s="191"/>
      <c r="B22" s="193"/>
      <c r="C22" s="102" t="s">
        <v>330</v>
      </c>
      <c r="D22" s="104" t="s">
        <v>381</v>
      </c>
      <c r="E22" s="121"/>
      <c r="F22" s="121"/>
      <c r="G22" s="121"/>
      <c r="H22" s="121"/>
      <c r="I22" s="121"/>
      <c r="J22" s="121"/>
      <c r="K22" s="121"/>
      <c r="L22" s="121"/>
      <c r="M22" s="121"/>
      <c r="N22" s="121"/>
      <c r="O22" s="121"/>
      <c r="P22" s="121"/>
      <c r="Q22" s="121"/>
    </row>
    <row r="23" spans="1:17" x14ac:dyDescent="0.2">
      <c r="A23" s="191"/>
      <c r="B23" s="192" t="s">
        <v>328</v>
      </c>
      <c r="C23" s="142" t="s">
        <v>459</v>
      </c>
      <c r="D23" s="147" t="s">
        <v>12</v>
      </c>
      <c r="E23" s="127"/>
      <c r="F23" s="127"/>
      <c r="G23" s="127"/>
      <c r="H23" s="127"/>
      <c r="I23" s="127"/>
      <c r="J23" s="127"/>
      <c r="K23" s="127"/>
      <c r="L23" s="127"/>
      <c r="M23" s="127"/>
      <c r="N23" s="127"/>
      <c r="O23" s="127"/>
      <c r="P23" s="127"/>
      <c r="Q23" s="155" t="str">
        <f>IF(SUM(E23:P23)&gt;0,SUM(E23:P23),"")</f>
        <v/>
      </c>
    </row>
    <row r="24" spans="1:17" x14ac:dyDescent="0.2">
      <c r="A24" s="191"/>
      <c r="B24" s="193"/>
      <c r="C24" s="143" t="s">
        <v>326</v>
      </c>
      <c r="D24" s="148" t="s">
        <v>12</v>
      </c>
      <c r="E24" s="145"/>
      <c r="F24" s="145"/>
      <c r="G24" s="145"/>
      <c r="H24" s="145"/>
      <c r="I24" s="145"/>
      <c r="J24" s="145"/>
      <c r="K24" s="145"/>
      <c r="L24" s="145"/>
      <c r="M24" s="145"/>
      <c r="N24" s="145"/>
      <c r="O24" s="145"/>
      <c r="P24" s="145"/>
      <c r="Q24" s="156" t="str">
        <f t="shared" ref="Q24:Q25" si="4">IF(SUM(E24:P24)&gt;0,SUM(E24:P24),"")</f>
        <v/>
      </c>
    </row>
    <row r="25" spans="1:17" x14ac:dyDescent="0.2">
      <c r="A25" s="191"/>
      <c r="B25" s="193"/>
      <c r="C25" s="144" t="s">
        <v>327</v>
      </c>
      <c r="D25" s="149" t="s">
        <v>12</v>
      </c>
      <c r="E25" s="146"/>
      <c r="F25" s="146"/>
      <c r="G25" s="146"/>
      <c r="H25" s="146"/>
      <c r="I25" s="146"/>
      <c r="J25" s="146"/>
      <c r="K25" s="146"/>
      <c r="L25" s="146"/>
      <c r="M25" s="146"/>
      <c r="N25" s="146"/>
      <c r="O25" s="146"/>
      <c r="P25" s="146"/>
      <c r="Q25" s="157" t="str">
        <f t="shared" si="4"/>
        <v/>
      </c>
    </row>
    <row r="26" spans="1:17" x14ac:dyDescent="0.2">
      <c r="A26" s="191"/>
      <c r="B26" s="193"/>
      <c r="C26" s="102" t="s">
        <v>330</v>
      </c>
      <c r="D26" s="104" t="s">
        <v>381</v>
      </c>
      <c r="E26" s="121"/>
      <c r="F26" s="121"/>
      <c r="G26" s="121"/>
      <c r="H26" s="121"/>
      <c r="I26" s="121"/>
      <c r="J26" s="121"/>
      <c r="K26" s="121"/>
      <c r="L26" s="121"/>
      <c r="M26" s="121"/>
      <c r="N26" s="121"/>
      <c r="O26" s="121"/>
      <c r="P26" s="121"/>
      <c r="Q26" s="121"/>
    </row>
    <row r="27" spans="1:17" x14ac:dyDescent="0.2">
      <c r="A27" s="198" t="s">
        <v>444</v>
      </c>
      <c r="B27" s="198"/>
      <c r="C27" s="199"/>
      <c r="D27" s="104" t="s">
        <v>12</v>
      </c>
      <c r="E27" s="151" t="str">
        <f t="shared" ref="E27:Q27" si="5">IF(SUM(E11,E12,E13,E19,E20,E21)&gt;0,SUM(E11,E12,E13,E19,E20,E21),"")</f>
        <v/>
      </c>
      <c r="F27" s="151" t="str">
        <f t="shared" si="5"/>
        <v/>
      </c>
      <c r="G27" s="151" t="str">
        <f t="shared" si="5"/>
        <v/>
      </c>
      <c r="H27" s="151" t="str">
        <f t="shared" si="5"/>
        <v/>
      </c>
      <c r="I27" s="151" t="str">
        <f t="shared" si="5"/>
        <v/>
      </c>
      <c r="J27" s="151" t="str">
        <f t="shared" si="5"/>
        <v/>
      </c>
      <c r="K27" s="151" t="str">
        <f t="shared" si="5"/>
        <v/>
      </c>
      <c r="L27" s="151" t="str">
        <f t="shared" si="5"/>
        <v/>
      </c>
      <c r="M27" s="151" t="str">
        <f t="shared" si="5"/>
        <v/>
      </c>
      <c r="N27" s="151" t="str">
        <f t="shared" si="5"/>
        <v/>
      </c>
      <c r="O27" s="151" t="str">
        <f t="shared" si="5"/>
        <v/>
      </c>
      <c r="P27" s="151" t="str">
        <f t="shared" si="5"/>
        <v/>
      </c>
      <c r="Q27" s="151" t="str">
        <f t="shared" si="5"/>
        <v/>
      </c>
    </row>
    <row r="28" spans="1:17" x14ac:dyDescent="0.2">
      <c r="A28" s="179" t="s">
        <v>443</v>
      </c>
      <c r="B28" s="179"/>
      <c r="C28" s="180"/>
      <c r="D28" s="111" t="s">
        <v>12</v>
      </c>
      <c r="E28" s="152" t="str">
        <f t="shared" ref="E28:Q28" si="6">IF(SUM(E15,E17,E16,E23,E24,E25)&gt;0,SUM(E15,E17,E16,E23,E24,E25),"")</f>
        <v/>
      </c>
      <c r="F28" s="152" t="str">
        <f t="shared" si="6"/>
        <v/>
      </c>
      <c r="G28" s="152" t="str">
        <f t="shared" si="6"/>
        <v/>
      </c>
      <c r="H28" s="152" t="str">
        <f t="shared" si="6"/>
        <v/>
      </c>
      <c r="I28" s="152" t="str">
        <f t="shared" si="6"/>
        <v/>
      </c>
      <c r="J28" s="152" t="str">
        <f t="shared" si="6"/>
        <v/>
      </c>
      <c r="K28" s="152" t="str">
        <f t="shared" si="6"/>
        <v/>
      </c>
      <c r="L28" s="152" t="str">
        <f t="shared" si="6"/>
        <v/>
      </c>
      <c r="M28" s="152" t="str">
        <f t="shared" si="6"/>
        <v/>
      </c>
      <c r="N28" s="152" t="str">
        <f t="shared" si="6"/>
        <v/>
      </c>
      <c r="O28" s="152" t="str">
        <f t="shared" si="6"/>
        <v/>
      </c>
      <c r="P28" s="152" t="str">
        <f t="shared" si="6"/>
        <v/>
      </c>
      <c r="Q28" s="152" t="str">
        <f t="shared" si="6"/>
        <v/>
      </c>
    </row>
    <row r="30" spans="1:17" x14ac:dyDescent="0.2">
      <c r="A30" s="48" t="s">
        <v>482</v>
      </c>
    </row>
    <row r="31" spans="1:17" x14ac:dyDescent="0.2">
      <c r="A31" s="10"/>
      <c r="B31" s="10"/>
      <c r="C31" s="10"/>
      <c r="D31" s="10"/>
    </row>
    <row r="32" spans="1:17" x14ac:dyDescent="0.2">
      <c r="A32" s="187" t="s">
        <v>457</v>
      </c>
      <c r="B32" s="188"/>
      <c r="C32" s="189"/>
      <c r="D32" s="119"/>
      <c r="E32" s="82" t="str">
        <f>IF(AND(SUM(O27:Q28)=0,D32=""),"Pflichtfeld!","")</f>
        <v>Pflichtfeld!</v>
      </c>
    </row>
    <row r="33" spans="1:5" x14ac:dyDescent="0.2">
      <c r="A33" s="187" t="s">
        <v>458</v>
      </c>
      <c r="B33" s="188"/>
      <c r="C33" s="189"/>
      <c r="D33" s="139"/>
      <c r="E33" s="82" t="str">
        <f>IF(AND(SUM(O27:Q28)=0,D33=""),"Pflichtfeld!","")</f>
        <v>Pflichtfeld!</v>
      </c>
    </row>
  </sheetData>
  <sheetProtection algorithmName="SHA-512" hashValue="Ho7m0ASAQ6eGk9VP17V6jNbqIJoNdQKJdvXhs41XqIj4fqM/owSPaAcVEBWJ3AXnEpCMuHOlrbUwRCBIO9MWdg==" saltValue="AjZPkEGrfdDATYBSUmLURw==" spinCount="100000" sheet="1" formatCells="0" formatColumns="0" formatRows="0"/>
  <mergeCells count="14">
    <mergeCell ref="A28:C28"/>
    <mergeCell ref="A6:F6"/>
    <mergeCell ref="B7:F7"/>
    <mergeCell ref="A8:F8"/>
    <mergeCell ref="A33:C33"/>
    <mergeCell ref="A11:A18"/>
    <mergeCell ref="B15:B18"/>
    <mergeCell ref="A32:C32"/>
    <mergeCell ref="B11:B14"/>
    <mergeCell ref="A19:A26"/>
    <mergeCell ref="B19:B22"/>
    <mergeCell ref="B23:B26"/>
    <mergeCell ref="A10:D10"/>
    <mergeCell ref="A27:C27"/>
  </mergeCells>
  <phoneticPr fontId="5" type="noConversion"/>
  <conditionalFormatting sqref="D32">
    <cfRule type="expression" dxfId="48" priority="184" stopIfTrue="1">
      <formula>AND(SUM($E$27:$P$27)=0,$D$32="")</formula>
    </cfRule>
  </conditionalFormatting>
  <conditionalFormatting sqref="D33">
    <cfRule type="expression" dxfId="47" priority="185">
      <formula>AND(SUM($E$28:$P$28)=0,$D$33="")</formula>
    </cfRule>
  </conditionalFormatting>
  <conditionalFormatting sqref="E14:Q14">
    <cfRule type="expression" dxfId="46" priority="208">
      <formula>AND(SUM(E11,E12,E13)&gt;0,SUM(E14)=0)</formula>
    </cfRule>
  </conditionalFormatting>
  <conditionalFormatting sqref="E11:P13">
    <cfRule type="expression" dxfId="45" priority="223">
      <formula>AND(SUM(E$14)&gt;0,SUM(E$11,E$12,E$13)=0)</formula>
    </cfRule>
  </conditionalFormatting>
  <conditionalFormatting sqref="E18:Q18">
    <cfRule type="expression" dxfId="44" priority="238">
      <formula>AND(SUM(E15,E16,E17)&gt;0,SUM(E18)=0)</formula>
    </cfRule>
  </conditionalFormatting>
  <conditionalFormatting sqref="E15:P17">
    <cfRule type="expression" dxfId="43" priority="251">
      <formula>AND(SUM(E$18)&gt;0,SUM(E$15,E$16,E$17)=0)</formula>
    </cfRule>
  </conditionalFormatting>
  <conditionalFormatting sqref="E22:Q22">
    <cfRule type="expression" dxfId="42" priority="262">
      <formula>AND(SUM(E19,E20,E21)&gt;0,SUM(E22)=0)</formula>
    </cfRule>
  </conditionalFormatting>
  <conditionalFormatting sqref="E19:P21">
    <cfRule type="expression" dxfId="41" priority="271">
      <formula>AND(SUM(E$22)&gt;0,SUM(E$19,E$20,E$21)=0)</formula>
    </cfRule>
  </conditionalFormatting>
  <conditionalFormatting sqref="E26:Q26">
    <cfRule type="expression" dxfId="40" priority="278">
      <formula>AND(SUM(E23,E24,E25)&gt;0,SUM(E26)=0)</formula>
    </cfRule>
  </conditionalFormatting>
  <conditionalFormatting sqref="E23:P25">
    <cfRule type="expression" dxfId="39" priority="283">
      <formula>AND(SUM(E$26)&gt;0,SUM(E$23,E$24,$E$25)=0)</formula>
    </cfRule>
  </conditionalFormatting>
  <dataValidations count="5">
    <dataValidation type="whole" allowBlank="1" showInputMessage="1" showErrorMessage="1" error="Nur ganze positive Zahlen erlaubt." sqref="E19:P20 E15:P17 E23:P24" xr:uid="{00000000-0002-0000-0400-000001000000}">
      <formula1>0</formula1>
      <formula2>900000000000000000000</formula2>
    </dataValidation>
    <dataValidation type="decimal" allowBlank="1" showInputMessage="1" showErrorMessage="1" error="Nur ganze positive Zahlen erlaubt." sqref="E21:P21 E25:P25" xr:uid="{686E4391-B6DA-40C9-8716-190744BB6DAB}">
      <formula1>0</formula1>
      <formula2>900000000000000000000</formula2>
    </dataValidation>
    <dataValidation type="list" allowBlank="1" showInputMessage="1" showErrorMessage="1" sqref="D32:D33" xr:uid="{00000000-0002-0000-0000-000000000000}">
      <formula1>$I$1:$I$2</formula1>
    </dataValidation>
    <dataValidation type="decimal" allowBlank="1" showInputMessage="1" showErrorMessage="1" sqref="E14:Q14 E18:Q18 E22:Q22 E26:Q26" xr:uid="{66629A31-0BB5-49F5-9CA3-35173903762C}">
      <formula1>0</formula1>
      <formula2>1000000</formula2>
    </dataValidation>
    <dataValidation type="whole" allowBlank="1" showInputMessage="1" showErrorMessage="1" sqref="E11:P13" xr:uid="{626ED4E0-380C-48BC-B483-6749D1B814B8}">
      <formula1>0</formula1>
      <formula2>1000000</formula2>
    </dataValidation>
  </dataValidations>
  <pageMargins left="0.78740157499999996" right="0.78740157499999996" top="0.984251969" bottom="0.984251969" header="0.4921259845" footer="0.4921259845"/>
  <pageSetup paperSize="9"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A4F7-9979-4D77-AA88-438F770A8FA0}">
  <sheetPr>
    <tabColor theme="8" tint="0.79998168889431442"/>
    <pageSetUpPr fitToPage="1"/>
  </sheetPr>
  <dimension ref="A1:P29"/>
  <sheetViews>
    <sheetView showGridLines="0" zoomScaleNormal="100" workbookViewId="0"/>
  </sheetViews>
  <sheetFormatPr baseColWidth="10" defaultColWidth="10.5703125" defaultRowHeight="12.75" x14ac:dyDescent="0.2"/>
  <cols>
    <col min="1" max="1" width="29" style="63" customWidth="1"/>
    <col min="2" max="2" width="19.28515625" style="63" customWidth="1"/>
    <col min="3" max="4" width="10.5703125" style="63" customWidth="1"/>
    <col min="5" max="5" width="10.5703125" style="10" customWidth="1"/>
    <col min="6" max="17" width="10.5703125" style="10"/>
    <col min="18" max="18" width="10.28515625" style="10" customWidth="1"/>
    <col min="19" max="19" width="10" style="10" customWidth="1"/>
    <col min="20" max="16384" width="10.5703125" style="10"/>
  </cols>
  <sheetData>
    <row r="1" spans="1:16" x14ac:dyDescent="0.2">
      <c r="I1" s="61"/>
    </row>
    <row r="2" spans="1:16" s="44" customFormat="1" x14ac:dyDescent="0.2">
      <c r="A2" s="50"/>
      <c r="B2" s="50"/>
      <c r="C2" s="62"/>
      <c r="D2" s="62"/>
      <c r="E2" s="10"/>
      <c r="I2" s="61" t="s">
        <v>331</v>
      </c>
    </row>
    <row r="3" spans="1:16" s="44" customFormat="1" x14ac:dyDescent="0.2">
      <c r="A3" s="50"/>
      <c r="B3" s="50"/>
      <c r="C3" s="62"/>
      <c r="D3" s="62"/>
      <c r="E3" s="10"/>
    </row>
    <row r="4" spans="1:16" x14ac:dyDescent="0.2">
      <c r="A4" s="52" t="s">
        <v>0</v>
      </c>
      <c r="B4" s="52"/>
      <c r="C4" s="62"/>
      <c r="D4" s="62"/>
    </row>
    <row r="5" spans="1:16" x14ac:dyDescent="0.2">
      <c r="A5" s="50"/>
      <c r="B5" s="50"/>
    </row>
    <row r="6" spans="1:16" ht="15.75" x14ac:dyDescent="0.2">
      <c r="A6" s="181" t="str">
        <f>"Monatsmeldung Stromlieferanten "&amp;U!$B$12</f>
        <v>Monatsmeldung Stromlieferanten 2023</v>
      </c>
      <c r="B6" s="182"/>
      <c r="C6" s="182"/>
      <c r="D6" s="182"/>
      <c r="E6" s="182"/>
      <c r="F6" s="182"/>
      <c r="G6" s="182"/>
      <c r="H6" s="183"/>
      <c r="I6" s="61" t="s">
        <v>316</v>
      </c>
      <c r="J6" s="54" t="s">
        <v>317</v>
      </c>
      <c r="K6" s="61"/>
      <c r="L6" s="61"/>
    </row>
    <row r="7" spans="1:16" ht="15.75" x14ac:dyDescent="0.2">
      <c r="A7" s="153" t="s">
        <v>5</v>
      </c>
      <c r="B7" s="184" t="str">
        <f>IF(U!$B$13&lt;&gt;"",U!$B$13,"")</f>
        <v/>
      </c>
      <c r="C7" s="185"/>
      <c r="D7" s="185"/>
      <c r="E7" s="185"/>
      <c r="F7" s="185"/>
      <c r="G7" s="185"/>
      <c r="H7" s="186"/>
    </row>
    <row r="8" spans="1:16" ht="15.75" x14ac:dyDescent="0.2">
      <c r="A8" s="181" t="s">
        <v>461</v>
      </c>
      <c r="B8" s="182"/>
      <c r="C8" s="182"/>
      <c r="D8" s="182"/>
      <c r="E8" s="182"/>
      <c r="F8" s="182"/>
      <c r="G8" s="182"/>
      <c r="H8" s="183"/>
    </row>
    <row r="9" spans="1:16" ht="12.75" customHeight="1" x14ac:dyDescent="0.2">
      <c r="A9" s="62"/>
      <c r="B9" s="62"/>
      <c r="C9" s="62"/>
      <c r="D9" s="10"/>
    </row>
    <row r="10" spans="1:16" ht="25.5" customHeight="1" x14ac:dyDescent="0.2">
      <c r="A10" s="195" t="s">
        <v>451</v>
      </c>
      <c r="B10" s="196"/>
      <c r="C10" s="197"/>
      <c r="D10" s="105" t="s">
        <v>430</v>
      </c>
      <c r="E10" s="106" t="s">
        <v>431</v>
      </c>
      <c r="F10" s="106" t="s">
        <v>432</v>
      </c>
      <c r="G10" s="106" t="s">
        <v>433</v>
      </c>
      <c r="H10" s="106" t="s">
        <v>434</v>
      </c>
      <c r="I10" s="106" t="s">
        <v>435</v>
      </c>
      <c r="J10" s="106" t="s">
        <v>436</v>
      </c>
      <c r="K10" s="106" t="s">
        <v>437</v>
      </c>
      <c r="L10" s="106" t="s">
        <v>438</v>
      </c>
      <c r="M10" s="106" t="s">
        <v>439</v>
      </c>
      <c r="N10" s="106" t="s">
        <v>440</v>
      </c>
      <c r="O10" s="106" t="s">
        <v>441</v>
      </c>
      <c r="P10" s="106" t="s">
        <v>442</v>
      </c>
    </row>
    <row r="11" spans="1:16" ht="12.75" customHeight="1" x14ac:dyDescent="0.2">
      <c r="A11" s="192" t="s">
        <v>452</v>
      </c>
      <c r="B11" s="116" t="s">
        <v>57</v>
      </c>
      <c r="C11" s="112" t="s">
        <v>12</v>
      </c>
      <c r="D11" s="127"/>
      <c r="E11" s="127"/>
      <c r="F11" s="127"/>
      <c r="G11" s="127"/>
      <c r="H11" s="127"/>
      <c r="I11" s="127"/>
      <c r="J11" s="127"/>
      <c r="K11" s="127"/>
      <c r="L11" s="127"/>
      <c r="M11" s="127"/>
      <c r="N11" s="127"/>
      <c r="O11" s="127"/>
      <c r="P11" s="107" t="str">
        <f>IF(SUM(D11:O11)&gt;0,SUM(D11:O11),"")</f>
        <v/>
      </c>
    </row>
    <row r="12" spans="1:16" x14ac:dyDescent="0.2">
      <c r="A12" s="193"/>
      <c r="B12" s="102" t="s">
        <v>74</v>
      </c>
      <c r="C12" s="125" t="s">
        <v>12</v>
      </c>
      <c r="D12" s="129"/>
      <c r="E12" s="129"/>
      <c r="F12" s="129"/>
      <c r="G12" s="129"/>
      <c r="H12" s="129"/>
      <c r="I12" s="129"/>
      <c r="J12" s="129"/>
      <c r="K12" s="129"/>
      <c r="L12" s="129"/>
      <c r="M12" s="129"/>
      <c r="N12" s="129"/>
      <c r="O12" s="129"/>
      <c r="P12" s="108" t="str">
        <f>IF(SUM(D12:O12)&gt;0,SUM(D12:O12),"")</f>
        <v/>
      </c>
    </row>
    <row r="13" spans="1:16" x14ac:dyDescent="0.2">
      <c r="A13" s="194"/>
      <c r="B13" s="67" t="s">
        <v>73</v>
      </c>
      <c r="C13" s="114" t="s">
        <v>12</v>
      </c>
      <c r="D13" s="158" t="str">
        <f>IF(SUM(D11:D12)&gt;0,SUM(D11:D12),"")</f>
        <v/>
      </c>
      <c r="E13" s="158" t="str">
        <f t="shared" ref="E13:O13" si="0">IF(SUM(E11:E12)&gt;0,SUM(E11:E12),"")</f>
        <v/>
      </c>
      <c r="F13" s="158" t="str">
        <f t="shared" si="0"/>
        <v/>
      </c>
      <c r="G13" s="158" t="str">
        <f t="shared" si="0"/>
        <v/>
      </c>
      <c r="H13" s="158" t="str">
        <f t="shared" si="0"/>
        <v/>
      </c>
      <c r="I13" s="158" t="str">
        <f t="shared" si="0"/>
        <v/>
      </c>
      <c r="J13" s="158" t="str">
        <f t="shared" si="0"/>
        <v/>
      </c>
      <c r="K13" s="158" t="str">
        <f t="shared" si="0"/>
        <v/>
      </c>
      <c r="L13" s="158" t="str">
        <f t="shared" si="0"/>
        <v/>
      </c>
      <c r="M13" s="158" t="str">
        <f t="shared" si="0"/>
        <v/>
      </c>
      <c r="N13" s="158" t="str">
        <f t="shared" si="0"/>
        <v/>
      </c>
      <c r="O13" s="158" t="str">
        <f t="shared" si="0"/>
        <v/>
      </c>
      <c r="P13" s="108" t="str">
        <f>IF(SUM(D13:O13)&gt;0,SUM(D13:O13),"")</f>
        <v/>
      </c>
    </row>
    <row r="14" spans="1:16" x14ac:dyDescent="0.2">
      <c r="A14" s="192" t="s">
        <v>453</v>
      </c>
      <c r="B14" s="116" t="s">
        <v>57</v>
      </c>
      <c r="C14" s="112" t="s">
        <v>12</v>
      </c>
      <c r="D14" s="127"/>
      <c r="E14" s="127"/>
      <c r="F14" s="127"/>
      <c r="G14" s="127"/>
      <c r="H14" s="127"/>
      <c r="I14" s="127"/>
      <c r="J14" s="127"/>
      <c r="K14" s="127"/>
      <c r="L14" s="127"/>
      <c r="M14" s="127"/>
      <c r="N14" s="127"/>
      <c r="O14" s="127"/>
      <c r="P14" s="107" t="str">
        <f t="shared" ref="P14:P19" si="1">IF(SUM(D14:O14)&gt;0,SUM(D14:O14),"")</f>
        <v/>
      </c>
    </row>
    <row r="15" spans="1:16" x14ac:dyDescent="0.2">
      <c r="A15" s="193"/>
      <c r="B15" s="117" t="s">
        <v>74</v>
      </c>
      <c r="C15" s="113" t="s">
        <v>12</v>
      </c>
      <c r="D15" s="146"/>
      <c r="E15" s="146"/>
      <c r="F15" s="146"/>
      <c r="G15" s="146"/>
      <c r="H15" s="146"/>
      <c r="I15" s="146"/>
      <c r="J15" s="146"/>
      <c r="K15" s="146"/>
      <c r="L15" s="146"/>
      <c r="M15" s="146"/>
      <c r="N15" s="146"/>
      <c r="O15" s="146"/>
      <c r="P15" s="108" t="str">
        <f t="shared" si="1"/>
        <v/>
      </c>
    </row>
    <row r="16" spans="1:16" ht="12.75" customHeight="1" x14ac:dyDescent="0.2">
      <c r="A16" s="194"/>
      <c r="B16" s="67" t="s">
        <v>73</v>
      </c>
      <c r="C16" s="114" t="s">
        <v>12</v>
      </c>
      <c r="D16" s="158" t="str">
        <f t="shared" ref="D16:O16" si="2">IF(SUM(D14:D15)&gt;0,SUM(D14:D15),"")</f>
        <v/>
      </c>
      <c r="E16" s="158" t="str">
        <f t="shared" si="2"/>
        <v/>
      </c>
      <c r="F16" s="158" t="str">
        <f t="shared" si="2"/>
        <v/>
      </c>
      <c r="G16" s="158" t="str">
        <f t="shared" si="2"/>
        <v/>
      </c>
      <c r="H16" s="158" t="str">
        <f t="shared" si="2"/>
        <v/>
      </c>
      <c r="I16" s="158" t="str">
        <f t="shared" si="2"/>
        <v/>
      </c>
      <c r="J16" s="158" t="str">
        <f t="shared" si="2"/>
        <v/>
      </c>
      <c r="K16" s="158" t="str">
        <f t="shared" si="2"/>
        <v/>
      </c>
      <c r="L16" s="158" t="str">
        <f t="shared" si="2"/>
        <v/>
      </c>
      <c r="M16" s="158" t="str">
        <f t="shared" si="2"/>
        <v/>
      </c>
      <c r="N16" s="158" t="str">
        <f t="shared" si="2"/>
        <v/>
      </c>
      <c r="O16" s="158" t="str">
        <f t="shared" si="2"/>
        <v/>
      </c>
      <c r="P16" s="108" t="str">
        <f t="shared" si="1"/>
        <v/>
      </c>
    </row>
    <row r="17" spans="1:16" x14ac:dyDescent="0.2">
      <c r="A17" s="192" t="s">
        <v>454</v>
      </c>
      <c r="B17" s="116" t="s">
        <v>57</v>
      </c>
      <c r="C17" s="112" t="s">
        <v>12</v>
      </c>
      <c r="D17" s="127"/>
      <c r="E17" s="127"/>
      <c r="F17" s="127"/>
      <c r="G17" s="127"/>
      <c r="H17" s="127"/>
      <c r="I17" s="127"/>
      <c r="J17" s="127"/>
      <c r="K17" s="127"/>
      <c r="L17" s="127"/>
      <c r="M17" s="127"/>
      <c r="N17" s="127"/>
      <c r="O17" s="127"/>
      <c r="P17" s="107" t="str">
        <f t="shared" si="1"/>
        <v/>
      </c>
    </row>
    <row r="18" spans="1:16" x14ac:dyDescent="0.2">
      <c r="A18" s="193"/>
      <c r="B18" s="117" t="s">
        <v>74</v>
      </c>
      <c r="C18" s="113" t="s">
        <v>12</v>
      </c>
      <c r="D18" s="128"/>
      <c r="E18" s="128"/>
      <c r="F18" s="128"/>
      <c r="G18" s="128"/>
      <c r="H18" s="128"/>
      <c r="I18" s="128"/>
      <c r="J18" s="128"/>
      <c r="K18" s="128"/>
      <c r="L18" s="128"/>
      <c r="M18" s="128"/>
      <c r="N18" s="128"/>
      <c r="O18" s="128"/>
      <c r="P18" s="108" t="str">
        <f t="shared" si="1"/>
        <v/>
      </c>
    </row>
    <row r="19" spans="1:16" ht="12.75" customHeight="1" x14ac:dyDescent="0.2">
      <c r="A19" s="194"/>
      <c r="B19" s="67" t="s">
        <v>73</v>
      </c>
      <c r="C19" s="114" t="s">
        <v>12</v>
      </c>
      <c r="D19" s="158" t="str">
        <f t="shared" ref="D19:O19" si="3">IF(SUM(D17:D18)&gt;0,SUM(D17:D18),"")</f>
        <v/>
      </c>
      <c r="E19" s="158" t="str">
        <f t="shared" si="3"/>
        <v/>
      </c>
      <c r="F19" s="158" t="str">
        <f t="shared" si="3"/>
        <v/>
      </c>
      <c r="G19" s="158" t="str">
        <f t="shared" si="3"/>
        <v/>
      </c>
      <c r="H19" s="158" t="str">
        <f t="shared" si="3"/>
        <v/>
      </c>
      <c r="I19" s="158" t="str">
        <f t="shared" si="3"/>
        <v/>
      </c>
      <c r="J19" s="158" t="str">
        <f t="shared" si="3"/>
        <v/>
      </c>
      <c r="K19" s="158" t="str">
        <f t="shared" si="3"/>
        <v/>
      </c>
      <c r="L19" s="158" t="str">
        <f t="shared" si="3"/>
        <v/>
      </c>
      <c r="M19" s="158" t="str">
        <f t="shared" si="3"/>
        <v/>
      </c>
      <c r="N19" s="158" t="str">
        <f t="shared" si="3"/>
        <v/>
      </c>
      <c r="O19" s="158" t="str">
        <f t="shared" si="3"/>
        <v/>
      </c>
      <c r="P19" s="108" t="str">
        <f t="shared" si="1"/>
        <v/>
      </c>
    </row>
    <row r="20" spans="1:16" ht="12.75" customHeight="1" x14ac:dyDescent="0.2">
      <c r="A20" s="192" t="s">
        <v>472</v>
      </c>
      <c r="B20" s="116" t="s">
        <v>57</v>
      </c>
      <c r="C20" s="112" t="s">
        <v>464</v>
      </c>
      <c r="D20" s="123"/>
      <c r="E20" s="123"/>
      <c r="F20" s="123"/>
      <c r="G20" s="123"/>
      <c r="H20" s="123"/>
      <c r="I20" s="123"/>
      <c r="J20" s="123"/>
      <c r="K20" s="123"/>
      <c r="L20" s="123"/>
      <c r="M20" s="123"/>
      <c r="N20" s="123"/>
      <c r="O20" s="123"/>
      <c r="P20" s="107"/>
    </row>
    <row r="21" spans="1:16" x14ac:dyDescent="0.2">
      <c r="A21" s="193"/>
      <c r="B21" s="102" t="s">
        <v>74</v>
      </c>
      <c r="C21" s="125" t="s">
        <v>464</v>
      </c>
      <c r="D21" s="124"/>
      <c r="E21" s="124"/>
      <c r="F21" s="124"/>
      <c r="G21" s="124"/>
      <c r="H21" s="124"/>
      <c r="I21" s="124"/>
      <c r="J21" s="124"/>
      <c r="K21" s="124"/>
      <c r="L21" s="124"/>
      <c r="M21" s="124"/>
      <c r="N21" s="124"/>
      <c r="O21" s="124"/>
      <c r="P21" s="109"/>
    </row>
    <row r="22" spans="1:16" ht="12.75" customHeight="1" x14ac:dyDescent="0.2">
      <c r="A22" s="192" t="s">
        <v>455</v>
      </c>
      <c r="B22" s="116" t="s">
        <v>57</v>
      </c>
      <c r="C22" s="112" t="s">
        <v>465</v>
      </c>
      <c r="D22" s="121"/>
      <c r="E22" s="121"/>
      <c r="F22" s="121"/>
      <c r="G22" s="121"/>
      <c r="H22" s="121"/>
      <c r="I22" s="121"/>
      <c r="J22" s="121"/>
      <c r="K22" s="121"/>
      <c r="L22" s="121"/>
      <c r="M22" s="121"/>
      <c r="N22" s="121"/>
      <c r="O22" s="121"/>
      <c r="P22" s="154"/>
    </row>
    <row r="23" spans="1:16" x14ac:dyDescent="0.2">
      <c r="A23" s="194"/>
      <c r="B23" s="103" t="s">
        <v>74</v>
      </c>
      <c r="C23" s="126" t="s">
        <v>465</v>
      </c>
      <c r="D23" s="122"/>
      <c r="E23" s="122"/>
      <c r="F23" s="122"/>
      <c r="G23" s="122"/>
      <c r="H23" s="122"/>
      <c r="I23" s="122"/>
      <c r="J23" s="122"/>
      <c r="K23" s="122"/>
      <c r="L23" s="122"/>
      <c r="M23" s="122"/>
      <c r="N23" s="122"/>
      <c r="O23" s="122"/>
      <c r="P23" s="159"/>
    </row>
    <row r="25" spans="1:16" x14ac:dyDescent="0.2">
      <c r="A25" s="48" t="s">
        <v>482</v>
      </c>
    </row>
    <row r="26" spans="1:16" s="137" customFormat="1" x14ac:dyDescent="0.2">
      <c r="A26" s="33" t="s">
        <v>483</v>
      </c>
      <c r="B26" s="136"/>
      <c r="C26" s="136"/>
      <c r="D26" s="136"/>
    </row>
    <row r="28" spans="1:16" ht="12.75" customHeight="1" x14ac:dyDescent="0.2">
      <c r="A28" s="201" t="s">
        <v>460</v>
      </c>
      <c r="B28" s="202"/>
      <c r="C28" s="205"/>
      <c r="D28" s="200" t="str">
        <f>IF(AND(SUM(P11:P23)=0,C28=""),"Pflichtfeld!","")</f>
        <v>Pflichtfeld!</v>
      </c>
    </row>
    <row r="29" spans="1:16" x14ac:dyDescent="0.2">
      <c r="A29" s="203"/>
      <c r="B29" s="204"/>
      <c r="C29" s="206"/>
      <c r="D29" s="200"/>
    </row>
  </sheetData>
  <sheetProtection algorithmName="SHA-512" hashValue="AFyS//rhyL0mBqqszDUJFFlJprJeAF5kLZIZbCGnUOn7mhRMz9CTAim5hYUkaT9BPBNPbBHt3N+eWPkWjZsI3g==" saltValue="My/ynzvsRGe5pBd3ShWg1Q==" spinCount="100000" sheet="1" formatCells="0" formatColumns="0" formatRows="0"/>
  <mergeCells count="12">
    <mergeCell ref="A14:A16"/>
    <mergeCell ref="A20:A21"/>
    <mergeCell ref="A17:A19"/>
    <mergeCell ref="D28:D29"/>
    <mergeCell ref="A28:B29"/>
    <mergeCell ref="C28:C29"/>
    <mergeCell ref="A22:A23"/>
    <mergeCell ref="A10:C10"/>
    <mergeCell ref="A11:A13"/>
    <mergeCell ref="A6:H6"/>
    <mergeCell ref="B7:H7"/>
    <mergeCell ref="A8:H8"/>
  </mergeCells>
  <phoneticPr fontId="5" type="noConversion"/>
  <conditionalFormatting sqref="C28">
    <cfRule type="expression" dxfId="38" priority="1" stopIfTrue="1">
      <formula>AND(SUM($P$11:$P$23)=0,$C$28="")</formula>
    </cfRule>
  </conditionalFormatting>
  <dataValidations disablePrompts="1" count="3">
    <dataValidation type="whole" allowBlank="1" showInputMessage="1" showErrorMessage="1" error="Nur ganze positive Zahlen erlaubt." sqref="D14:O15 D11:O12 D17:O18" xr:uid="{215CD67C-CFC8-4B53-9E05-984EEBC56512}">
      <formula1>0</formula1>
      <formula2>900000000000000000000</formula2>
    </dataValidation>
    <dataValidation type="list" allowBlank="1" showInputMessage="1" showErrorMessage="1" sqref="C28" xr:uid="{A88B0F61-0376-400B-9608-F14559749214}">
      <formula1>$I$1:$I$2</formula1>
    </dataValidation>
    <dataValidation type="decimal" allowBlank="1" showInputMessage="1" showErrorMessage="1" error="Nur ganze positive Zahlen erlaubt." sqref="D20:O23" xr:uid="{32273C61-37D0-4A16-B60B-61F2DA97959D}">
      <formula1>0</formula1>
      <formula2>900000000000000000000</formula2>
    </dataValidation>
  </dataValidations>
  <pageMargins left="0.78740157499999996" right="0.78740157499999996" top="0.984251969" bottom="0.984251969" header="0.4921259845" footer="0.4921259845"/>
  <pageSetup paperSize="9"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4914D-4D9F-420D-B381-15C074C2DE27}">
  <sheetPr>
    <tabColor theme="8" tint="0.79998168889431442"/>
    <pageSetUpPr fitToPage="1"/>
  </sheetPr>
  <dimension ref="A1:Q31"/>
  <sheetViews>
    <sheetView showGridLines="0" zoomScaleNormal="100" workbookViewId="0"/>
  </sheetViews>
  <sheetFormatPr baseColWidth="10" defaultColWidth="10.5703125" defaultRowHeight="12.75" x14ac:dyDescent="0.2"/>
  <cols>
    <col min="1" max="1" width="17.5703125" style="63" customWidth="1"/>
    <col min="2" max="2" width="22.5703125" style="63" customWidth="1"/>
    <col min="3" max="3" width="18.7109375" style="63" bestFit="1" customWidth="1"/>
    <col min="4" max="4" width="10.5703125" style="63" customWidth="1"/>
    <col min="5" max="17" width="10.5703125" style="10"/>
    <col min="18" max="18" width="10" style="10" customWidth="1"/>
    <col min="19" max="16384" width="10.5703125" style="10"/>
  </cols>
  <sheetData>
    <row r="1" spans="1:17" x14ac:dyDescent="0.2">
      <c r="I1" s="61"/>
    </row>
    <row r="2" spans="1:17" s="44" customFormat="1" x14ac:dyDescent="0.2">
      <c r="A2" s="50"/>
      <c r="B2" s="50"/>
      <c r="C2" s="62"/>
      <c r="D2" s="62"/>
      <c r="I2" s="61" t="s">
        <v>331</v>
      </c>
    </row>
    <row r="3" spans="1:17" s="44" customFormat="1" x14ac:dyDescent="0.2">
      <c r="A3" s="50"/>
      <c r="B3" s="50"/>
      <c r="C3" s="62"/>
      <c r="D3" s="62"/>
    </row>
    <row r="4" spans="1:17" x14ac:dyDescent="0.2">
      <c r="A4" s="52" t="s">
        <v>0</v>
      </c>
      <c r="B4" s="52"/>
      <c r="C4" s="62"/>
      <c r="D4" s="62"/>
    </row>
    <row r="5" spans="1:17" x14ac:dyDescent="0.2">
      <c r="A5" s="50"/>
      <c r="B5" s="50"/>
    </row>
    <row r="6" spans="1:17" ht="15.75" x14ac:dyDescent="0.2">
      <c r="A6" s="181" t="str">
        <f>"Monatsmeldung Stromlieferanten "&amp;U!$B$12</f>
        <v>Monatsmeldung Stromlieferanten 2023</v>
      </c>
      <c r="B6" s="182"/>
      <c r="C6" s="182"/>
      <c r="D6" s="182"/>
      <c r="E6" s="182"/>
      <c r="F6" s="182"/>
      <c r="G6" s="183"/>
      <c r="H6" s="61"/>
      <c r="I6" s="54" t="s">
        <v>317</v>
      </c>
      <c r="J6" s="61"/>
      <c r="K6" s="61"/>
    </row>
    <row r="7" spans="1:17" ht="15.75" x14ac:dyDescent="0.2">
      <c r="A7" s="162" t="s">
        <v>5</v>
      </c>
      <c r="B7" s="184" t="str">
        <f>IF(U!$B$13&lt;&gt;"",U!$B$13,"")</f>
        <v/>
      </c>
      <c r="C7" s="185"/>
      <c r="D7" s="185"/>
      <c r="E7" s="185"/>
      <c r="F7" s="185"/>
      <c r="G7" s="186"/>
    </row>
    <row r="8" spans="1:17" ht="15.75" x14ac:dyDescent="0.2">
      <c r="A8" s="181" t="s">
        <v>462</v>
      </c>
      <c r="B8" s="182"/>
      <c r="C8" s="182"/>
      <c r="D8" s="182"/>
      <c r="E8" s="182"/>
      <c r="F8" s="182"/>
      <c r="G8" s="183"/>
    </row>
    <row r="9" spans="1:17" ht="12.75" customHeight="1" x14ac:dyDescent="0.2">
      <c r="A9" s="62"/>
      <c r="B9" s="62"/>
      <c r="C9" s="62"/>
      <c r="D9" s="10"/>
    </row>
    <row r="10" spans="1:17" ht="12.75" customHeight="1" x14ac:dyDescent="0.2">
      <c r="A10" s="195" t="s">
        <v>463</v>
      </c>
      <c r="B10" s="196"/>
      <c r="C10" s="196"/>
      <c r="D10" s="197"/>
      <c r="E10" s="105" t="s">
        <v>430</v>
      </c>
      <c r="F10" s="106" t="s">
        <v>431</v>
      </c>
      <c r="G10" s="106" t="s">
        <v>432</v>
      </c>
      <c r="H10" s="106" t="s">
        <v>433</v>
      </c>
      <c r="I10" s="106" t="s">
        <v>434</v>
      </c>
      <c r="J10" s="106" t="s">
        <v>435</v>
      </c>
      <c r="K10" s="106" t="s">
        <v>436</v>
      </c>
      <c r="L10" s="106" t="s">
        <v>437</v>
      </c>
      <c r="M10" s="106" t="s">
        <v>438</v>
      </c>
      <c r="N10" s="106" t="s">
        <v>439</v>
      </c>
      <c r="O10" s="106" t="s">
        <v>440</v>
      </c>
      <c r="P10" s="106" t="s">
        <v>441</v>
      </c>
      <c r="Q10" s="106" t="s">
        <v>442</v>
      </c>
    </row>
    <row r="11" spans="1:17" ht="12.75" customHeight="1" x14ac:dyDescent="0.2">
      <c r="A11" s="207" t="s">
        <v>446</v>
      </c>
      <c r="B11" s="208"/>
      <c r="C11" s="116" t="s">
        <v>57</v>
      </c>
      <c r="D11" s="112" t="s">
        <v>12</v>
      </c>
      <c r="E11" s="127"/>
      <c r="F11" s="127"/>
      <c r="G11" s="127"/>
      <c r="H11" s="127"/>
      <c r="I11" s="127"/>
      <c r="J11" s="127"/>
      <c r="K11" s="127"/>
      <c r="L11" s="127"/>
      <c r="M11" s="127"/>
      <c r="N11" s="127"/>
      <c r="O11" s="127"/>
      <c r="P11" s="127"/>
      <c r="Q11" s="107" t="str">
        <f>IF(SUM(E11:P11)&gt;0,SUM(E11:P11),"")</f>
        <v/>
      </c>
    </row>
    <row r="12" spans="1:17" ht="12.75" customHeight="1" x14ac:dyDescent="0.2">
      <c r="A12" s="209"/>
      <c r="B12" s="210"/>
      <c r="C12" s="102" t="s">
        <v>74</v>
      </c>
      <c r="D12" s="125" t="s">
        <v>12</v>
      </c>
      <c r="E12" s="129"/>
      <c r="F12" s="129"/>
      <c r="G12" s="129"/>
      <c r="H12" s="129"/>
      <c r="I12" s="129"/>
      <c r="J12" s="129"/>
      <c r="K12" s="129"/>
      <c r="L12" s="129"/>
      <c r="M12" s="129"/>
      <c r="N12" s="129"/>
      <c r="O12" s="129"/>
      <c r="P12" s="129"/>
      <c r="Q12" s="109" t="str">
        <f t="shared" ref="Q12:Q24" si="0">IF(SUM(E12:P12)&gt;0,SUM(E12:P12),"")</f>
        <v/>
      </c>
    </row>
    <row r="13" spans="1:17" x14ac:dyDescent="0.2">
      <c r="A13" s="211"/>
      <c r="B13" s="212"/>
      <c r="C13" s="67" t="s">
        <v>73</v>
      </c>
      <c r="D13" s="114" t="s">
        <v>12</v>
      </c>
      <c r="E13" s="160" t="str">
        <f>IF(SUM(E11:E12)&gt;0,SUM(E11:E12),"")</f>
        <v/>
      </c>
      <c r="F13" s="160" t="str">
        <f t="shared" ref="F13:P13" si="1">IF(SUM(F11:F12)&gt;0,SUM(F11:F12),"")</f>
        <v/>
      </c>
      <c r="G13" s="160" t="str">
        <f t="shared" si="1"/>
        <v/>
      </c>
      <c r="H13" s="160" t="str">
        <f t="shared" si="1"/>
        <v/>
      </c>
      <c r="I13" s="160" t="str">
        <f t="shared" si="1"/>
        <v/>
      </c>
      <c r="J13" s="160" t="str">
        <f t="shared" si="1"/>
        <v/>
      </c>
      <c r="K13" s="160" t="str">
        <f t="shared" si="1"/>
        <v/>
      </c>
      <c r="L13" s="160" t="str">
        <f t="shared" si="1"/>
        <v/>
      </c>
      <c r="M13" s="160" t="str">
        <f t="shared" si="1"/>
        <v/>
      </c>
      <c r="N13" s="160" t="str">
        <f t="shared" si="1"/>
        <v/>
      </c>
      <c r="O13" s="160" t="str">
        <f t="shared" si="1"/>
        <v/>
      </c>
      <c r="P13" s="160" t="str">
        <f t="shared" si="1"/>
        <v/>
      </c>
      <c r="Q13" s="110" t="str">
        <f t="shared" si="0"/>
        <v/>
      </c>
    </row>
    <row r="14" spans="1:17" x14ac:dyDescent="0.2">
      <c r="A14" s="192" t="s">
        <v>468</v>
      </c>
      <c r="B14" s="192" t="s">
        <v>447</v>
      </c>
      <c r="C14" s="116" t="s">
        <v>57</v>
      </c>
      <c r="D14" s="112" t="s">
        <v>12</v>
      </c>
      <c r="E14" s="127"/>
      <c r="F14" s="127"/>
      <c r="G14" s="127"/>
      <c r="H14" s="127"/>
      <c r="I14" s="127"/>
      <c r="J14" s="127"/>
      <c r="K14" s="127"/>
      <c r="L14" s="127"/>
      <c r="M14" s="127"/>
      <c r="N14" s="127"/>
      <c r="O14" s="127"/>
      <c r="P14" s="127"/>
      <c r="Q14" s="107" t="str">
        <f t="shared" si="0"/>
        <v/>
      </c>
    </row>
    <row r="15" spans="1:17" x14ac:dyDescent="0.2">
      <c r="A15" s="193"/>
      <c r="B15" s="194"/>
      <c r="C15" s="117" t="s">
        <v>74</v>
      </c>
      <c r="D15" s="113" t="s">
        <v>12</v>
      </c>
      <c r="E15" s="146"/>
      <c r="F15" s="146"/>
      <c r="G15" s="146"/>
      <c r="H15" s="146"/>
      <c r="I15" s="146"/>
      <c r="J15" s="146"/>
      <c r="K15" s="146"/>
      <c r="L15" s="146"/>
      <c r="M15" s="146"/>
      <c r="N15" s="146"/>
      <c r="O15" s="146"/>
      <c r="P15" s="146"/>
      <c r="Q15" s="108" t="str">
        <f t="shared" si="0"/>
        <v/>
      </c>
    </row>
    <row r="16" spans="1:17" ht="12.75" customHeight="1" x14ac:dyDescent="0.2">
      <c r="A16" s="193"/>
      <c r="B16" s="192" t="s">
        <v>448</v>
      </c>
      <c r="C16" s="116" t="s">
        <v>57</v>
      </c>
      <c r="D16" s="112" t="s">
        <v>12</v>
      </c>
      <c r="E16" s="127"/>
      <c r="F16" s="127"/>
      <c r="G16" s="127"/>
      <c r="H16" s="127"/>
      <c r="I16" s="127"/>
      <c r="J16" s="127"/>
      <c r="K16" s="127"/>
      <c r="L16" s="127"/>
      <c r="M16" s="127"/>
      <c r="N16" s="127"/>
      <c r="O16" s="127"/>
      <c r="P16" s="127"/>
      <c r="Q16" s="107" t="str">
        <f t="shared" si="0"/>
        <v/>
      </c>
    </row>
    <row r="17" spans="1:17" x14ac:dyDescent="0.2">
      <c r="A17" s="193"/>
      <c r="B17" s="194"/>
      <c r="C17" s="103" t="s">
        <v>74</v>
      </c>
      <c r="D17" s="126" t="s">
        <v>12</v>
      </c>
      <c r="E17" s="128"/>
      <c r="F17" s="128"/>
      <c r="G17" s="128"/>
      <c r="H17" s="128"/>
      <c r="I17" s="128"/>
      <c r="J17" s="128"/>
      <c r="K17" s="128"/>
      <c r="L17" s="128"/>
      <c r="M17" s="128"/>
      <c r="N17" s="128"/>
      <c r="O17" s="128"/>
      <c r="P17" s="128"/>
      <c r="Q17" s="109" t="str">
        <f t="shared" si="0"/>
        <v/>
      </c>
    </row>
    <row r="18" spans="1:17" x14ac:dyDescent="0.2">
      <c r="A18" s="194"/>
      <c r="B18" s="213" t="s">
        <v>450</v>
      </c>
      <c r="C18" s="214"/>
      <c r="D18" s="115" t="s">
        <v>12</v>
      </c>
      <c r="E18" s="160" t="str">
        <f>IF(SUM(E14:E17)&gt;0,SUM(E14:E17),"")</f>
        <v/>
      </c>
      <c r="F18" s="160" t="str">
        <f t="shared" ref="F18:P18" si="2">IF(SUM(F14:F17)&gt;0,SUM(F14:F17),"")</f>
        <v/>
      </c>
      <c r="G18" s="160" t="str">
        <f t="shared" si="2"/>
        <v/>
      </c>
      <c r="H18" s="160" t="str">
        <f t="shared" si="2"/>
        <v/>
      </c>
      <c r="I18" s="160" t="str">
        <f t="shared" si="2"/>
        <v/>
      </c>
      <c r="J18" s="160" t="str">
        <f t="shared" si="2"/>
        <v/>
      </c>
      <c r="K18" s="160" t="str">
        <f t="shared" si="2"/>
        <v/>
      </c>
      <c r="L18" s="160" t="str">
        <f t="shared" si="2"/>
        <v/>
      </c>
      <c r="M18" s="160" t="str">
        <f t="shared" si="2"/>
        <v/>
      </c>
      <c r="N18" s="160" t="str">
        <f t="shared" si="2"/>
        <v/>
      </c>
      <c r="O18" s="160" t="str">
        <f t="shared" si="2"/>
        <v/>
      </c>
      <c r="P18" s="160" t="str">
        <f t="shared" si="2"/>
        <v/>
      </c>
      <c r="Q18" s="108" t="str">
        <f t="shared" si="0"/>
        <v/>
      </c>
    </row>
    <row r="19" spans="1:17" ht="12.75" customHeight="1" x14ac:dyDescent="0.2">
      <c r="A19" s="207" t="s">
        <v>473</v>
      </c>
      <c r="B19" s="208"/>
      <c r="C19" s="116" t="s">
        <v>57</v>
      </c>
      <c r="D19" s="112" t="s">
        <v>12</v>
      </c>
      <c r="E19" s="127"/>
      <c r="F19" s="127"/>
      <c r="G19" s="127"/>
      <c r="H19" s="127"/>
      <c r="I19" s="127"/>
      <c r="J19" s="127"/>
      <c r="K19" s="127"/>
      <c r="L19" s="127"/>
      <c r="M19" s="127"/>
      <c r="N19" s="127"/>
      <c r="O19" s="127"/>
      <c r="P19" s="127"/>
      <c r="Q19" s="107" t="str">
        <f t="shared" si="0"/>
        <v/>
      </c>
    </row>
    <row r="20" spans="1:17" x14ac:dyDescent="0.2">
      <c r="A20" s="209"/>
      <c r="B20" s="210"/>
      <c r="C20" s="102" t="s">
        <v>74</v>
      </c>
      <c r="D20" s="113" t="s">
        <v>12</v>
      </c>
      <c r="E20" s="128"/>
      <c r="F20" s="128"/>
      <c r="G20" s="128"/>
      <c r="H20" s="128"/>
      <c r="I20" s="128"/>
      <c r="J20" s="128"/>
      <c r="K20" s="128"/>
      <c r="L20" s="128"/>
      <c r="M20" s="128"/>
      <c r="N20" s="128"/>
      <c r="O20" s="128"/>
      <c r="P20" s="128"/>
      <c r="Q20" s="108" t="str">
        <f t="shared" si="0"/>
        <v/>
      </c>
    </row>
    <row r="21" spans="1:17" ht="12.75" customHeight="1" x14ac:dyDescent="0.2">
      <c r="A21" s="211"/>
      <c r="B21" s="212"/>
      <c r="C21" s="67" t="s">
        <v>73</v>
      </c>
      <c r="D21" s="115" t="s">
        <v>12</v>
      </c>
      <c r="E21" s="160" t="str">
        <f t="shared" ref="E21:P21" si="3">IF(SUM(E19:E20)&gt;0,SUM(E19:E20),"")</f>
        <v/>
      </c>
      <c r="F21" s="160" t="str">
        <f t="shared" si="3"/>
        <v/>
      </c>
      <c r="G21" s="160" t="str">
        <f t="shared" si="3"/>
        <v/>
      </c>
      <c r="H21" s="160" t="str">
        <f t="shared" si="3"/>
        <v/>
      </c>
      <c r="I21" s="160" t="str">
        <f t="shared" si="3"/>
        <v/>
      </c>
      <c r="J21" s="160" t="str">
        <f t="shared" si="3"/>
        <v/>
      </c>
      <c r="K21" s="160" t="str">
        <f t="shared" si="3"/>
        <v/>
      </c>
      <c r="L21" s="160" t="str">
        <f t="shared" si="3"/>
        <v/>
      </c>
      <c r="M21" s="160" t="str">
        <f t="shared" si="3"/>
        <v/>
      </c>
      <c r="N21" s="160" t="str">
        <f t="shared" si="3"/>
        <v/>
      </c>
      <c r="O21" s="160" t="str">
        <f t="shared" si="3"/>
        <v/>
      </c>
      <c r="P21" s="160" t="str">
        <f t="shared" si="3"/>
        <v/>
      </c>
      <c r="Q21" s="108" t="str">
        <f t="shared" si="0"/>
        <v/>
      </c>
    </row>
    <row r="22" spans="1:17" ht="12.75" customHeight="1" x14ac:dyDescent="0.2">
      <c r="A22" s="207" t="s">
        <v>449</v>
      </c>
      <c r="B22" s="208"/>
      <c r="C22" s="116" t="s">
        <v>57</v>
      </c>
      <c r="D22" s="112" t="s">
        <v>12</v>
      </c>
      <c r="E22" s="161"/>
      <c r="F22" s="161"/>
      <c r="G22" s="161"/>
      <c r="H22" s="161"/>
      <c r="I22" s="161"/>
      <c r="J22" s="161"/>
      <c r="K22" s="161"/>
      <c r="L22" s="161"/>
      <c r="M22" s="161"/>
      <c r="N22" s="161"/>
      <c r="O22" s="161"/>
      <c r="P22" s="161"/>
      <c r="Q22" s="107" t="str">
        <f t="shared" si="0"/>
        <v/>
      </c>
    </row>
    <row r="23" spans="1:17" ht="12.75" customHeight="1" x14ac:dyDescent="0.2">
      <c r="A23" s="209"/>
      <c r="B23" s="210"/>
      <c r="C23" s="102" t="s">
        <v>74</v>
      </c>
      <c r="D23" s="125" t="s">
        <v>12</v>
      </c>
      <c r="E23" s="129"/>
      <c r="F23" s="129"/>
      <c r="G23" s="129"/>
      <c r="H23" s="129"/>
      <c r="I23" s="129"/>
      <c r="J23" s="129"/>
      <c r="K23" s="129"/>
      <c r="L23" s="129"/>
      <c r="M23" s="129"/>
      <c r="N23" s="129"/>
      <c r="O23" s="129"/>
      <c r="P23" s="129"/>
      <c r="Q23" s="109" t="str">
        <f t="shared" si="0"/>
        <v/>
      </c>
    </row>
    <row r="24" spans="1:17" x14ac:dyDescent="0.2">
      <c r="A24" s="211"/>
      <c r="B24" s="212"/>
      <c r="C24" s="67" t="s">
        <v>73</v>
      </c>
      <c r="D24" s="114" t="s">
        <v>12</v>
      </c>
      <c r="E24" s="160" t="str">
        <f>IF(SUM(E22:E23)&gt;0,SUM(E22:E23),"")</f>
        <v/>
      </c>
      <c r="F24" s="160" t="str">
        <f t="shared" ref="F24" si="4">IF(SUM(F22:F23)&gt;0,SUM(F22:F23),"")</f>
        <v/>
      </c>
      <c r="G24" s="160" t="str">
        <f t="shared" ref="G24" si="5">IF(SUM(G22:G23)&gt;0,SUM(G22:G23),"")</f>
        <v/>
      </c>
      <c r="H24" s="160" t="str">
        <f t="shared" ref="H24" si="6">IF(SUM(H22:H23)&gt;0,SUM(H22:H23),"")</f>
        <v/>
      </c>
      <c r="I24" s="160" t="str">
        <f t="shared" ref="I24" si="7">IF(SUM(I22:I23)&gt;0,SUM(I22:I23),"")</f>
        <v/>
      </c>
      <c r="J24" s="160" t="str">
        <f t="shared" ref="J24" si="8">IF(SUM(J22:J23)&gt;0,SUM(J22:J23),"")</f>
        <v/>
      </c>
      <c r="K24" s="160" t="str">
        <f t="shared" ref="K24" si="9">IF(SUM(K22:K23)&gt;0,SUM(K22:K23),"")</f>
        <v/>
      </c>
      <c r="L24" s="160" t="str">
        <f t="shared" ref="L24" si="10">IF(SUM(L22:L23)&gt;0,SUM(L22:L23),"")</f>
        <v/>
      </c>
      <c r="M24" s="160" t="str">
        <f t="shared" ref="M24" si="11">IF(SUM(M22:M23)&gt;0,SUM(M22:M23),"")</f>
        <v/>
      </c>
      <c r="N24" s="160" t="str">
        <f t="shared" ref="N24" si="12">IF(SUM(N22:N23)&gt;0,SUM(N22:N23),"")</f>
        <v/>
      </c>
      <c r="O24" s="160" t="str">
        <f t="shared" ref="O24" si="13">IF(SUM(O22:O23)&gt;0,SUM(O22:O23),"")</f>
        <v/>
      </c>
      <c r="P24" s="160" t="str">
        <f t="shared" ref="P24" si="14">IF(SUM(P22:P23)&gt;0,SUM(P22:P23),"")</f>
        <v/>
      </c>
      <c r="Q24" s="108" t="str">
        <f t="shared" si="0"/>
        <v/>
      </c>
    </row>
    <row r="26" spans="1:17" x14ac:dyDescent="0.2">
      <c r="A26" s="48" t="s">
        <v>482</v>
      </c>
    </row>
    <row r="28" spans="1:17" ht="12.75" customHeight="1" x14ac:dyDescent="0.2">
      <c r="A28" s="187" t="s">
        <v>475</v>
      </c>
      <c r="B28" s="188"/>
      <c r="C28" s="188"/>
      <c r="D28" s="188"/>
      <c r="E28" s="189"/>
      <c r="F28" s="119"/>
      <c r="G28" s="120" t="str">
        <f>IF(AND(SUM(Q13)=0,F28=""),"Pflichtfeld!","")</f>
        <v>Pflichtfeld!</v>
      </c>
    </row>
    <row r="29" spans="1:17" ht="12.75" customHeight="1" x14ac:dyDescent="0.2">
      <c r="A29" s="187" t="s">
        <v>476</v>
      </c>
      <c r="B29" s="188"/>
      <c r="C29" s="188"/>
      <c r="D29" s="188"/>
      <c r="E29" s="189"/>
      <c r="F29" s="119"/>
      <c r="G29" s="120" t="str">
        <f>IF(AND(SUM(Q18)=0,F29=""),"Pflichtfeld!","")</f>
        <v>Pflichtfeld!</v>
      </c>
    </row>
    <row r="30" spans="1:17" x14ac:dyDescent="0.2">
      <c r="A30" s="187" t="s">
        <v>478</v>
      </c>
      <c r="B30" s="188"/>
      <c r="C30" s="188"/>
      <c r="D30" s="188"/>
      <c r="E30" s="189"/>
      <c r="F30" s="119"/>
      <c r="G30" s="120" t="str">
        <f>IF(AND(SUM(Q21)=0,F30=""),"Pflichtfeld!","")</f>
        <v>Pflichtfeld!</v>
      </c>
    </row>
    <row r="31" spans="1:17" x14ac:dyDescent="0.2">
      <c r="A31" s="187" t="s">
        <v>477</v>
      </c>
      <c r="B31" s="188"/>
      <c r="C31" s="188"/>
      <c r="D31" s="188"/>
      <c r="E31" s="189"/>
      <c r="F31" s="139"/>
      <c r="G31" s="120" t="str">
        <f>IF(AND(SUM(Q24)=0,F31=""),"Pflichtfeld!","")</f>
        <v>Pflichtfeld!</v>
      </c>
    </row>
  </sheetData>
  <sheetProtection algorithmName="SHA-512" hashValue="fXZNicw+9yE6OxvBbNytTzR7o4qVlm7Jvx4Q8O9UIAYnfkJEQc6S0xXyoyBCLTVAhRTfb/QbQwjt4ZqKbht7FA==" saltValue="6mQk8shAr23x5maPkah5Mw==" spinCount="100000" sheet="1" formatCells="0" formatColumns="0" formatRows="0"/>
  <mergeCells count="15">
    <mergeCell ref="A6:G6"/>
    <mergeCell ref="A8:G8"/>
    <mergeCell ref="A28:E28"/>
    <mergeCell ref="A29:E29"/>
    <mergeCell ref="A30:E30"/>
    <mergeCell ref="A10:D10"/>
    <mergeCell ref="B7:G7"/>
    <mergeCell ref="A31:E31"/>
    <mergeCell ref="A22:B24"/>
    <mergeCell ref="B16:B17"/>
    <mergeCell ref="B18:C18"/>
    <mergeCell ref="A11:B13"/>
    <mergeCell ref="B14:B15"/>
    <mergeCell ref="A14:A18"/>
    <mergeCell ref="A19:B21"/>
  </mergeCells>
  <conditionalFormatting sqref="F28">
    <cfRule type="expression" dxfId="37" priority="4">
      <formula>AND(SUM($Q$11:$Q$12)=0,$F$28="")</formula>
    </cfRule>
  </conditionalFormatting>
  <conditionalFormatting sqref="F29">
    <cfRule type="expression" dxfId="36" priority="3">
      <formula>AND(SUM($Q$18)=0,$F$29="")</formula>
    </cfRule>
  </conditionalFormatting>
  <conditionalFormatting sqref="F30">
    <cfRule type="expression" dxfId="35" priority="2">
      <formula>AND(SUM($Q$21)=0,$F$30="")</formula>
    </cfRule>
  </conditionalFormatting>
  <conditionalFormatting sqref="F31">
    <cfRule type="expression" dxfId="34" priority="1">
      <formula>AND(SUM($Q$24)=0,$F$31="")</formula>
    </cfRule>
  </conditionalFormatting>
  <dataValidations count="2">
    <dataValidation type="whole" allowBlank="1" showInputMessage="1" showErrorMessage="1" error="Nur ganze positive Zahlen erlaubt." sqref="E14:P17 E11:P12 E19:P20 E22:P23" xr:uid="{DF992B73-1F71-44A4-9CD7-891F2F6F1858}">
      <formula1>0</formula1>
      <formula2>900000000000000000000</formula2>
    </dataValidation>
    <dataValidation type="list" allowBlank="1" showInputMessage="1" showErrorMessage="1" sqref="F28:F31" xr:uid="{F7D91255-7A41-45DA-BB9B-DAC16960BF4C}">
      <formula1>$I$1:$I$2</formula1>
    </dataValidation>
  </dataValidations>
  <pageMargins left="0.78740157499999996" right="0.78740157499999996" top="0.984251969" bottom="0.984251969" header="0.4921259845" footer="0.4921259845"/>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P66"/>
  <sheetViews>
    <sheetView showGridLines="0" showZeros="0" workbookViewId="0">
      <pane xSplit="3" ySplit="10" topLeftCell="D21" activePane="bottomRight" state="frozen"/>
      <selection activeCell="A25" sqref="A25:B27"/>
      <selection pane="topRight" activeCell="A25" sqref="A25:B27"/>
      <selection pane="bottomLeft" activeCell="A25" sqref="A25:B27"/>
      <selection pane="bottomRight"/>
    </sheetView>
  </sheetViews>
  <sheetFormatPr baseColWidth="10" defaultColWidth="10.5703125" defaultRowHeight="12.75" x14ac:dyDescent="0.2"/>
  <cols>
    <col min="1" max="1" width="25.5703125" style="19" customWidth="1"/>
    <col min="2" max="2" width="20.5703125" style="19" customWidth="1"/>
    <col min="3" max="3" width="50.5703125" style="19" customWidth="1"/>
    <col min="4" max="16" width="16.5703125" style="17" customWidth="1"/>
    <col min="17" max="16384" width="10.5703125" style="17"/>
  </cols>
  <sheetData>
    <row r="1" spans="1:16" ht="58.9" customHeight="1" x14ac:dyDescent="0.2">
      <c r="A1" s="130" t="s">
        <v>0</v>
      </c>
    </row>
    <row r="2" spans="1:16" x14ac:dyDescent="0.2">
      <c r="A2" s="14"/>
      <c r="B2" s="7"/>
      <c r="C2" s="7"/>
      <c r="I2" s="150" t="s">
        <v>331</v>
      </c>
      <c r="K2" s="44"/>
      <c r="L2" s="44"/>
      <c r="M2" s="44"/>
      <c r="N2" s="44"/>
      <c r="O2" s="44"/>
      <c r="P2" s="44"/>
    </row>
    <row r="3" spans="1:16" x14ac:dyDescent="0.2">
      <c r="B3" s="18"/>
      <c r="C3" s="18"/>
      <c r="K3" s="44"/>
      <c r="L3" s="44"/>
      <c r="M3" s="44"/>
      <c r="N3" s="44"/>
      <c r="O3" s="44"/>
      <c r="P3" s="44"/>
    </row>
    <row r="4" spans="1:16" ht="15.75" x14ac:dyDescent="0.2">
      <c r="A4" s="222" t="str">
        <f>"Halbjahreserhebung Stromlieferanten "&amp;U!$B$12</f>
        <v>Halbjahreserhebung Stromlieferanten 2023</v>
      </c>
      <c r="B4" s="223"/>
      <c r="C4" s="223"/>
      <c r="I4" s="15"/>
      <c r="J4" s="15"/>
      <c r="K4" s="44"/>
      <c r="L4" s="44"/>
      <c r="M4" s="44"/>
      <c r="N4" s="44"/>
      <c r="O4" s="44"/>
      <c r="P4" s="44"/>
    </row>
    <row r="5" spans="1:16" ht="15.75" x14ac:dyDescent="0.2">
      <c r="A5" s="13" t="s">
        <v>5</v>
      </c>
      <c r="B5" s="227" t="str">
        <f>IF(U!$B$13&lt;&gt;"",U!$B$13,"")</f>
        <v/>
      </c>
      <c r="C5" s="228"/>
      <c r="D5" s="84"/>
      <c r="I5" s="15"/>
      <c r="J5" s="15"/>
      <c r="K5" s="44"/>
      <c r="L5" s="44"/>
      <c r="M5" s="44"/>
      <c r="N5" s="44"/>
      <c r="O5" s="44"/>
      <c r="P5" s="44"/>
    </row>
    <row r="6" spans="1:16" ht="15.75" x14ac:dyDescent="0.2">
      <c r="A6" s="222" t="s">
        <v>75</v>
      </c>
      <c r="B6" s="223"/>
      <c r="C6" s="223"/>
      <c r="D6" s="239" t="s">
        <v>271</v>
      </c>
      <c r="E6" s="240"/>
      <c r="F6" s="241"/>
      <c r="G6" s="215" t="s">
        <v>370</v>
      </c>
      <c r="H6" s="215"/>
      <c r="I6" s="215"/>
      <c r="J6" s="216"/>
      <c r="K6" s="215" t="s">
        <v>494</v>
      </c>
      <c r="L6" s="215"/>
      <c r="M6" s="215"/>
      <c r="N6" s="215"/>
      <c r="O6" s="215"/>
      <c r="P6" s="216"/>
    </row>
    <row r="7" spans="1:16" x14ac:dyDescent="0.2">
      <c r="A7" s="230" t="s">
        <v>72</v>
      </c>
      <c r="B7" s="233" t="s">
        <v>371</v>
      </c>
      <c r="C7" s="234"/>
      <c r="D7" s="243" t="s">
        <v>73</v>
      </c>
      <c r="E7" s="242" t="s">
        <v>372</v>
      </c>
      <c r="F7" s="242" t="s">
        <v>479</v>
      </c>
      <c r="G7" s="217" t="s">
        <v>270</v>
      </c>
      <c r="H7" s="220" t="s">
        <v>272</v>
      </c>
      <c r="I7" s="220" t="s">
        <v>272</v>
      </c>
      <c r="J7" s="217" t="s">
        <v>58</v>
      </c>
      <c r="K7" s="217" t="s">
        <v>480</v>
      </c>
      <c r="L7" s="217" t="s">
        <v>488</v>
      </c>
      <c r="M7" s="217" t="s">
        <v>481</v>
      </c>
      <c r="N7" s="220" t="s">
        <v>272</v>
      </c>
      <c r="O7" s="220" t="s">
        <v>272</v>
      </c>
      <c r="P7" s="220" t="s">
        <v>272</v>
      </c>
    </row>
    <row r="8" spans="1:16" ht="12.6" customHeight="1" x14ac:dyDescent="0.2">
      <c r="A8" s="231"/>
      <c r="B8" s="235"/>
      <c r="C8" s="236"/>
      <c r="D8" s="243"/>
      <c r="E8" s="242"/>
      <c r="F8" s="242"/>
      <c r="G8" s="218"/>
      <c r="H8" s="221"/>
      <c r="I8" s="221"/>
      <c r="J8" s="218"/>
      <c r="K8" s="218"/>
      <c r="L8" s="218"/>
      <c r="M8" s="218"/>
      <c r="N8" s="221"/>
      <c r="O8" s="221"/>
      <c r="P8" s="221"/>
    </row>
    <row r="9" spans="1:16" ht="12.6" customHeight="1" x14ac:dyDescent="0.2">
      <c r="A9" s="231"/>
      <c r="B9" s="235"/>
      <c r="C9" s="236"/>
      <c r="D9" s="243"/>
      <c r="E9" s="242"/>
      <c r="F9" s="242"/>
      <c r="G9" s="219"/>
      <c r="H9" s="219"/>
      <c r="I9" s="219"/>
      <c r="J9" s="244"/>
      <c r="K9" s="219"/>
      <c r="L9" s="219"/>
      <c r="M9" s="219"/>
      <c r="N9" s="219"/>
      <c r="O9" s="219"/>
      <c r="P9" s="219"/>
    </row>
    <row r="10" spans="1:16" x14ac:dyDescent="0.2">
      <c r="A10" s="232"/>
      <c r="B10" s="237"/>
      <c r="C10" s="238"/>
      <c r="D10" s="12" t="s">
        <v>10</v>
      </c>
      <c r="E10" s="89" t="s">
        <v>10</v>
      </c>
      <c r="F10" s="89" t="s">
        <v>10</v>
      </c>
      <c r="G10" s="45" t="s">
        <v>10</v>
      </c>
      <c r="H10" s="45" t="s">
        <v>10</v>
      </c>
      <c r="I10" s="45" t="s">
        <v>10</v>
      </c>
      <c r="J10" s="45" t="s">
        <v>10</v>
      </c>
      <c r="K10" s="45" t="s">
        <v>10</v>
      </c>
      <c r="L10" s="45" t="s">
        <v>10</v>
      </c>
      <c r="M10" s="45" t="s">
        <v>10</v>
      </c>
      <c r="N10" s="45" t="s">
        <v>10</v>
      </c>
      <c r="O10" s="45" t="s">
        <v>10</v>
      </c>
      <c r="P10" s="45" t="s">
        <v>10</v>
      </c>
    </row>
    <row r="11" spans="1:16" x14ac:dyDescent="0.2">
      <c r="A11" s="224" t="str">
        <f>CONCATENATE("Erstes Halbjahr
(1. Jänner bis 30. Juni ",U!B12,")")</f>
        <v>Erstes Halbjahr
(1. Jänner bis 30. Juni 2023)</v>
      </c>
      <c r="B11" s="224" t="s">
        <v>57</v>
      </c>
      <c r="C11" s="41" t="s">
        <v>61</v>
      </c>
      <c r="D11" s="94"/>
      <c r="E11" s="94"/>
      <c r="F11" s="94"/>
      <c r="G11" s="94"/>
      <c r="H11" s="94"/>
      <c r="I11" s="94"/>
      <c r="J11" s="94"/>
      <c r="K11" s="95"/>
      <c r="L11" s="95"/>
      <c r="M11" s="95"/>
      <c r="N11" s="95"/>
      <c r="O11" s="95"/>
      <c r="P11" s="95"/>
    </row>
    <row r="12" spans="1:16" x14ac:dyDescent="0.2">
      <c r="A12" s="225"/>
      <c r="B12" s="225"/>
      <c r="C12" s="38" t="s">
        <v>62</v>
      </c>
      <c r="D12" s="95"/>
      <c r="E12" s="95"/>
      <c r="F12" s="95"/>
      <c r="G12" s="95"/>
      <c r="H12" s="96"/>
      <c r="I12" s="95"/>
      <c r="J12" s="95"/>
      <c r="K12" s="95"/>
      <c r="L12" s="95"/>
      <c r="M12" s="95"/>
      <c r="N12" s="95"/>
      <c r="O12" s="95"/>
      <c r="P12" s="95"/>
    </row>
    <row r="13" spans="1:16" x14ac:dyDescent="0.2">
      <c r="A13" s="225"/>
      <c r="B13" s="225"/>
      <c r="C13" s="38" t="s">
        <v>63</v>
      </c>
      <c r="D13" s="95"/>
      <c r="E13" s="95"/>
      <c r="F13" s="95"/>
      <c r="G13" s="95"/>
      <c r="H13" s="95"/>
      <c r="I13" s="95"/>
      <c r="J13" s="95"/>
      <c r="K13" s="95"/>
      <c r="L13" s="95"/>
      <c r="M13" s="95"/>
      <c r="N13" s="95"/>
      <c r="O13" s="95"/>
      <c r="P13" s="95"/>
    </row>
    <row r="14" spans="1:16" x14ac:dyDescent="0.2">
      <c r="A14" s="225"/>
      <c r="B14" s="225"/>
      <c r="C14" s="38" t="s">
        <v>64</v>
      </c>
      <c r="D14" s="95"/>
      <c r="E14" s="95"/>
      <c r="F14" s="95"/>
      <c r="G14" s="95"/>
      <c r="H14" s="95"/>
      <c r="I14" s="95"/>
      <c r="J14" s="95"/>
      <c r="K14" s="95"/>
      <c r="L14" s="95"/>
      <c r="M14" s="95"/>
      <c r="N14" s="95"/>
      <c r="O14" s="95"/>
      <c r="P14" s="95"/>
    </row>
    <row r="15" spans="1:16" x14ac:dyDescent="0.2">
      <c r="A15" s="225"/>
      <c r="B15" s="225"/>
      <c r="C15" s="39" t="s">
        <v>60</v>
      </c>
      <c r="D15" s="97"/>
      <c r="E15" s="97"/>
      <c r="F15" s="97"/>
      <c r="G15" s="97"/>
      <c r="H15" s="97"/>
      <c r="I15" s="97"/>
      <c r="J15" s="97"/>
      <c r="K15" s="97"/>
      <c r="L15" s="97"/>
      <c r="M15" s="97"/>
      <c r="N15" s="97"/>
      <c r="O15" s="97"/>
      <c r="P15" s="97"/>
    </row>
    <row r="16" spans="1:16" x14ac:dyDescent="0.2">
      <c r="A16" s="225"/>
      <c r="B16" s="226"/>
      <c r="C16" s="40" t="s">
        <v>73</v>
      </c>
      <c r="D16" s="98"/>
      <c r="E16" s="98"/>
      <c r="F16" s="98"/>
      <c r="G16" s="98"/>
      <c r="H16" s="98"/>
      <c r="I16" s="98"/>
      <c r="J16" s="98"/>
      <c r="K16" s="98"/>
      <c r="L16" s="98"/>
      <c r="M16" s="98"/>
      <c r="N16" s="98"/>
      <c r="O16" s="98"/>
      <c r="P16" s="98"/>
    </row>
    <row r="17" spans="1:16" x14ac:dyDescent="0.2">
      <c r="A17" s="225"/>
      <c r="B17" s="225" t="s">
        <v>74</v>
      </c>
      <c r="C17" s="41" t="s">
        <v>56</v>
      </c>
      <c r="D17" s="94"/>
      <c r="E17" s="94"/>
      <c r="F17" s="94"/>
      <c r="G17" s="94"/>
      <c r="H17" s="94"/>
      <c r="I17" s="94"/>
      <c r="J17" s="94"/>
      <c r="K17" s="94"/>
      <c r="L17" s="94"/>
      <c r="M17" s="94"/>
      <c r="N17" s="94"/>
      <c r="O17" s="94"/>
      <c r="P17" s="94"/>
    </row>
    <row r="18" spans="1:16" x14ac:dyDescent="0.2">
      <c r="A18" s="225"/>
      <c r="B18" s="225"/>
      <c r="C18" s="38" t="s">
        <v>65</v>
      </c>
      <c r="D18" s="95"/>
      <c r="E18" s="95"/>
      <c r="F18" s="95"/>
      <c r="G18" s="95"/>
      <c r="H18" s="95"/>
      <c r="I18" s="95"/>
      <c r="J18" s="95"/>
      <c r="K18" s="95"/>
      <c r="L18" s="95"/>
      <c r="M18" s="95"/>
      <c r="N18" s="95"/>
      <c r="O18" s="95"/>
      <c r="P18" s="95"/>
    </row>
    <row r="19" spans="1:16" x14ac:dyDescent="0.2">
      <c r="A19" s="225"/>
      <c r="B19" s="225"/>
      <c r="C19" s="38" t="s">
        <v>66</v>
      </c>
      <c r="D19" s="95"/>
      <c r="E19" s="95"/>
      <c r="F19" s="95"/>
      <c r="G19" s="95"/>
      <c r="H19" s="95"/>
      <c r="I19" s="95"/>
      <c r="J19" s="95"/>
      <c r="K19" s="95"/>
      <c r="L19" s="95"/>
      <c r="M19" s="95"/>
      <c r="N19" s="95"/>
      <c r="O19" s="95"/>
      <c r="P19" s="95"/>
    </row>
    <row r="20" spans="1:16" x14ac:dyDescent="0.2">
      <c r="A20" s="225"/>
      <c r="B20" s="225"/>
      <c r="C20" s="38" t="s">
        <v>67</v>
      </c>
      <c r="D20" s="95"/>
      <c r="E20" s="95"/>
      <c r="F20" s="95"/>
      <c r="G20" s="95"/>
      <c r="H20" s="95"/>
      <c r="I20" s="95"/>
      <c r="J20" s="95"/>
      <c r="K20" s="95"/>
      <c r="L20" s="95"/>
      <c r="M20" s="95"/>
      <c r="N20" s="95"/>
      <c r="O20" s="95"/>
      <c r="P20" s="95"/>
    </row>
    <row r="21" spans="1:16" x14ac:dyDescent="0.2">
      <c r="A21" s="225"/>
      <c r="B21" s="225"/>
      <c r="C21" s="38" t="s">
        <v>68</v>
      </c>
      <c r="D21" s="95"/>
      <c r="E21" s="95"/>
      <c r="F21" s="95"/>
      <c r="G21" s="95"/>
      <c r="H21" s="95"/>
      <c r="I21" s="95"/>
      <c r="J21" s="95"/>
      <c r="K21" s="95"/>
      <c r="L21" s="95"/>
      <c r="M21" s="95"/>
      <c r="N21" s="95"/>
      <c r="O21" s="95"/>
      <c r="P21" s="95"/>
    </row>
    <row r="22" spans="1:16" x14ac:dyDescent="0.2">
      <c r="A22" s="225"/>
      <c r="B22" s="225"/>
      <c r="C22" s="38" t="s">
        <v>69</v>
      </c>
      <c r="D22" s="95"/>
      <c r="E22" s="95"/>
      <c r="F22" s="95"/>
      <c r="G22" s="95"/>
      <c r="H22" s="95"/>
      <c r="I22" s="95"/>
      <c r="J22" s="95"/>
      <c r="K22" s="95"/>
      <c r="L22" s="95"/>
      <c r="M22" s="95"/>
      <c r="N22" s="95"/>
      <c r="O22" s="95"/>
      <c r="P22" s="95"/>
    </row>
    <row r="23" spans="1:16" x14ac:dyDescent="0.2">
      <c r="A23" s="225"/>
      <c r="B23" s="225"/>
      <c r="C23" s="38" t="s">
        <v>70</v>
      </c>
      <c r="D23" s="95"/>
      <c r="E23" s="95"/>
      <c r="F23" s="95"/>
      <c r="G23" s="95"/>
      <c r="H23" s="95"/>
      <c r="I23" s="95"/>
      <c r="J23" s="95"/>
      <c r="K23" s="95"/>
      <c r="L23" s="95"/>
      <c r="M23" s="95"/>
      <c r="N23" s="95"/>
      <c r="O23" s="95"/>
      <c r="P23" s="95"/>
    </row>
    <row r="24" spans="1:16" x14ac:dyDescent="0.2">
      <c r="A24" s="225"/>
      <c r="B24" s="225"/>
      <c r="C24" s="39" t="s">
        <v>71</v>
      </c>
      <c r="D24" s="97"/>
      <c r="E24" s="97"/>
      <c r="F24" s="97"/>
      <c r="G24" s="97"/>
      <c r="H24" s="97"/>
      <c r="I24" s="97"/>
      <c r="J24" s="97"/>
      <c r="K24" s="97"/>
      <c r="L24" s="97"/>
      <c r="M24" s="97"/>
      <c r="N24" s="97"/>
      <c r="O24" s="97"/>
      <c r="P24" s="97"/>
    </row>
    <row r="25" spans="1:16" x14ac:dyDescent="0.2">
      <c r="A25" s="226"/>
      <c r="B25" s="226"/>
      <c r="C25" s="40" t="s">
        <v>73</v>
      </c>
      <c r="D25" s="98"/>
      <c r="E25" s="98"/>
      <c r="F25" s="98"/>
      <c r="G25" s="98"/>
      <c r="H25" s="98"/>
      <c r="I25" s="98"/>
      <c r="J25" s="98"/>
      <c r="K25" s="98"/>
      <c r="L25" s="98"/>
      <c r="M25" s="98"/>
      <c r="N25" s="98"/>
      <c r="O25" s="98"/>
      <c r="P25" s="98"/>
    </row>
    <row r="26" spans="1:16" x14ac:dyDescent="0.2">
      <c r="A26" s="224" t="str">
        <f>CONCATENATE("Zweites Halbjahr
(1. Juli bis 31. Dezember ",U!B12,")")</f>
        <v>Zweites Halbjahr
(1. Juli bis 31. Dezember 2023)</v>
      </c>
      <c r="B26" s="224" t="s">
        <v>57</v>
      </c>
      <c r="C26" s="41" t="s">
        <v>61</v>
      </c>
      <c r="D26" s="94"/>
      <c r="E26" s="94"/>
      <c r="F26" s="94"/>
      <c r="G26" s="94"/>
      <c r="H26" s="94"/>
      <c r="I26" s="94"/>
      <c r="J26" s="94"/>
      <c r="K26" s="94"/>
      <c r="L26" s="94"/>
      <c r="M26" s="94"/>
      <c r="N26" s="94"/>
      <c r="O26" s="94"/>
      <c r="P26" s="94"/>
    </row>
    <row r="27" spans="1:16" ht="12.75" customHeight="1" x14ac:dyDescent="0.2">
      <c r="A27" s="225"/>
      <c r="B27" s="225"/>
      <c r="C27" s="38" t="s">
        <v>62</v>
      </c>
      <c r="D27" s="95"/>
      <c r="E27" s="95"/>
      <c r="F27" s="95"/>
      <c r="G27" s="95"/>
      <c r="H27" s="95"/>
      <c r="I27" s="95"/>
      <c r="J27" s="95"/>
      <c r="K27" s="95"/>
      <c r="L27" s="95"/>
      <c r="M27" s="95"/>
      <c r="N27" s="95"/>
      <c r="O27" s="95"/>
      <c r="P27" s="95"/>
    </row>
    <row r="28" spans="1:16" ht="12.75" customHeight="1" x14ac:dyDescent="0.2">
      <c r="A28" s="225"/>
      <c r="B28" s="225"/>
      <c r="C28" s="38" t="s">
        <v>63</v>
      </c>
      <c r="D28" s="95"/>
      <c r="E28" s="95"/>
      <c r="F28" s="95"/>
      <c r="G28" s="95"/>
      <c r="H28" s="95"/>
      <c r="I28" s="95"/>
      <c r="J28" s="95"/>
      <c r="K28" s="95"/>
      <c r="L28" s="95"/>
      <c r="M28" s="95"/>
      <c r="N28" s="95"/>
      <c r="O28" s="95"/>
      <c r="P28" s="95"/>
    </row>
    <row r="29" spans="1:16" ht="12.75" customHeight="1" x14ac:dyDescent="0.2">
      <c r="A29" s="225"/>
      <c r="B29" s="225"/>
      <c r="C29" s="38" t="s">
        <v>64</v>
      </c>
      <c r="D29" s="95"/>
      <c r="E29" s="95"/>
      <c r="F29" s="95"/>
      <c r="G29" s="95"/>
      <c r="H29" s="95"/>
      <c r="I29" s="95"/>
      <c r="J29" s="95"/>
      <c r="K29" s="95"/>
      <c r="L29" s="95"/>
      <c r="M29" s="95"/>
      <c r="N29" s="95"/>
      <c r="O29" s="95"/>
      <c r="P29" s="95"/>
    </row>
    <row r="30" spans="1:16" x14ac:dyDescent="0.2">
      <c r="A30" s="225"/>
      <c r="B30" s="225"/>
      <c r="C30" s="39" t="s">
        <v>60</v>
      </c>
      <c r="D30" s="97"/>
      <c r="E30" s="97"/>
      <c r="F30" s="97"/>
      <c r="G30" s="97"/>
      <c r="H30" s="97"/>
      <c r="I30" s="97"/>
      <c r="J30" s="97"/>
      <c r="K30" s="97"/>
      <c r="L30" s="97"/>
      <c r="M30" s="97"/>
      <c r="N30" s="97"/>
      <c r="O30" s="97"/>
      <c r="P30" s="97"/>
    </row>
    <row r="31" spans="1:16" x14ac:dyDescent="0.2">
      <c r="A31" s="225"/>
      <c r="B31" s="226"/>
      <c r="C31" s="40" t="s">
        <v>73</v>
      </c>
      <c r="D31" s="98"/>
      <c r="E31" s="98"/>
      <c r="F31" s="98"/>
      <c r="G31" s="98"/>
      <c r="H31" s="98"/>
      <c r="I31" s="98"/>
      <c r="J31" s="98"/>
      <c r="K31" s="98"/>
      <c r="L31" s="98"/>
      <c r="M31" s="98"/>
      <c r="N31" s="98"/>
      <c r="O31" s="98"/>
      <c r="P31" s="98"/>
    </row>
    <row r="32" spans="1:16" x14ac:dyDescent="0.2">
      <c r="A32" s="225"/>
      <c r="B32" s="225" t="s">
        <v>74</v>
      </c>
      <c r="C32" s="41" t="s">
        <v>56</v>
      </c>
      <c r="D32" s="94"/>
      <c r="E32" s="94"/>
      <c r="F32" s="94"/>
      <c r="G32" s="94"/>
      <c r="H32" s="94"/>
      <c r="I32" s="94"/>
      <c r="J32" s="94"/>
      <c r="K32" s="94"/>
      <c r="L32" s="94"/>
      <c r="M32" s="94"/>
      <c r="N32" s="94"/>
      <c r="O32" s="94"/>
      <c r="P32" s="94"/>
    </row>
    <row r="33" spans="1:16" x14ac:dyDescent="0.2">
      <c r="A33" s="225"/>
      <c r="B33" s="225"/>
      <c r="C33" s="38" t="s">
        <v>65</v>
      </c>
      <c r="D33" s="95"/>
      <c r="E33" s="95"/>
      <c r="F33" s="95"/>
      <c r="G33" s="95"/>
      <c r="H33" s="95"/>
      <c r="I33" s="95"/>
      <c r="J33" s="95"/>
      <c r="K33" s="95"/>
      <c r="L33" s="95"/>
      <c r="M33" s="95"/>
      <c r="N33" s="95"/>
      <c r="O33" s="95"/>
      <c r="P33" s="95"/>
    </row>
    <row r="34" spans="1:16" x14ac:dyDescent="0.2">
      <c r="A34" s="225"/>
      <c r="B34" s="225"/>
      <c r="C34" s="38" t="s">
        <v>66</v>
      </c>
      <c r="D34" s="95"/>
      <c r="E34" s="95"/>
      <c r="F34" s="95"/>
      <c r="G34" s="95"/>
      <c r="H34" s="95"/>
      <c r="I34" s="95"/>
      <c r="J34" s="95"/>
      <c r="K34" s="95"/>
      <c r="L34" s="95"/>
      <c r="M34" s="95"/>
      <c r="N34" s="95"/>
      <c r="O34" s="95"/>
      <c r="P34" s="95"/>
    </row>
    <row r="35" spans="1:16" x14ac:dyDescent="0.2">
      <c r="A35" s="225"/>
      <c r="B35" s="225"/>
      <c r="C35" s="38" t="s">
        <v>67</v>
      </c>
      <c r="D35" s="95"/>
      <c r="E35" s="95"/>
      <c r="F35" s="95"/>
      <c r="G35" s="95"/>
      <c r="H35" s="95"/>
      <c r="I35" s="95"/>
      <c r="J35" s="95"/>
      <c r="K35" s="95"/>
      <c r="L35" s="95"/>
      <c r="M35" s="95"/>
      <c r="N35" s="95"/>
      <c r="O35" s="95"/>
      <c r="P35" s="95"/>
    </row>
    <row r="36" spans="1:16" x14ac:dyDescent="0.2">
      <c r="A36" s="225"/>
      <c r="B36" s="225"/>
      <c r="C36" s="38" t="s">
        <v>68</v>
      </c>
      <c r="D36" s="95"/>
      <c r="E36" s="95"/>
      <c r="F36" s="95"/>
      <c r="G36" s="95"/>
      <c r="H36" s="95"/>
      <c r="I36" s="95"/>
      <c r="J36" s="95"/>
      <c r="K36" s="95"/>
      <c r="L36" s="95"/>
      <c r="M36" s="95"/>
      <c r="N36" s="95"/>
      <c r="O36" s="95"/>
      <c r="P36" s="95"/>
    </row>
    <row r="37" spans="1:16" x14ac:dyDescent="0.2">
      <c r="A37" s="225"/>
      <c r="B37" s="225"/>
      <c r="C37" s="38" t="s">
        <v>69</v>
      </c>
      <c r="D37" s="95"/>
      <c r="E37" s="95"/>
      <c r="F37" s="95"/>
      <c r="G37" s="95"/>
      <c r="H37" s="95"/>
      <c r="I37" s="95"/>
      <c r="J37" s="95"/>
      <c r="K37" s="95"/>
      <c r="L37" s="95"/>
      <c r="M37" s="95"/>
      <c r="N37" s="95"/>
      <c r="O37" s="95"/>
      <c r="P37" s="95"/>
    </row>
    <row r="38" spans="1:16" x14ac:dyDescent="0.2">
      <c r="A38" s="225"/>
      <c r="B38" s="225"/>
      <c r="C38" s="38" t="s">
        <v>70</v>
      </c>
      <c r="D38" s="95"/>
      <c r="E38" s="95"/>
      <c r="F38" s="95"/>
      <c r="G38" s="95"/>
      <c r="H38" s="95"/>
      <c r="I38" s="95"/>
      <c r="J38" s="95"/>
      <c r="K38" s="95"/>
      <c r="L38" s="95"/>
      <c r="M38" s="95"/>
      <c r="N38" s="95"/>
      <c r="O38" s="95"/>
      <c r="P38" s="95"/>
    </row>
    <row r="39" spans="1:16" x14ac:dyDescent="0.2">
      <c r="A39" s="225"/>
      <c r="B39" s="225"/>
      <c r="C39" s="39" t="s">
        <v>71</v>
      </c>
      <c r="D39" s="97"/>
      <c r="E39" s="97"/>
      <c r="F39" s="97"/>
      <c r="G39" s="97"/>
      <c r="H39" s="97"/>
      <c r="I39" s="97"/>
      <c r="J39" s="97"/>
      <c r="K39" s="97"/>
      <c r="L39" s="97"/>
      <c r="M39" s="97"/>
      <c r="N39" s="97"/>
      <c r="O39" s="97"/>
      <c r="P39" s="97"/>
    </row>
    <row r="40" spans="1:16" x14ac:dyDescent="0.2">
      <c r="A40" s="226"/>
      <c r="B40" s="226"/>
      <c r="C40" s="40" t="s">
        <v>73</v>
      </c>
      <c r="D40" s="98"/>
      <c r="E40" s="98"/>
      <c r="F40" s="98"/>
      <c r="G40" s="98"/>
      <c r="H40" s="98"/>
      <c r="I40" s="98"/>
      <c r="J40" s="98"/>
      <c r="K40" s="98"/>
      <c r="L40" s="98"/>
      <c r="M40" s="98"/>
      <c r="N40" s="98"/>
      <c r="O40" s="98"/>
      <c r="P40" s="98"/>
    </row>
    <row r="41" spans="1:16" ht="12.75" customHeight="1" x14ac:dyDescent="0.2">
      <c r="A41" s="229" t="s">
        <v>376</v>
      </c>
      <c r="B41" s="229"/>
      <c r="C41" s="229"/>
      <c r="D41" s="46"/>
      <c r="E41" s="46"/>
      <c r="F41" s="46"/>
      <c r="G41" s="46"/>
    </row>
    <row r="42" spans="1:16" x14ac:dyDescent="0.2">
      <c r="A42" s="229"/>
      <c r="B42" s="229"/>
      <c r="C42" s="229"/>
      <c r="D42" s="46"/>
      <c r="E42" s="245" t="s">
        <v>466</v>
      </c>
      <c r="F42" s="246"/>
      <c r="G42" s="205"/>
      <c r="H42" s="250" t="str">
        <f>IF(AND(SUM(HH_Preis!D11:P25)=0,G42="",G42&lt;&gt;"Leermeldung"),"Pflichtfeld!","")</f>
        <v>Pflichtfeld!</v>
      </c>
    </row>
    <row r="43" spans="1:16" x14ac:dyDescent="0.2">
      <c r="A43" s="229"/>
      <c r="B43" s="229"/>
      <c r="C43" s="229"/>
      <c r="D43" s="46"/>
      <c r="E43" s="247"/>
      <c r="F43" s="248"/>
      <c r="G43" s="249"/>
      <c r="H43" s="251"/>
    </row>
    <row r="44" spans="1:16" x14ac:dyDescent="0.2">
      <c r="A44" s="229"/>
      <c r="B44" s="229"/>
      <c r="C44" s="229"/>
      <c r="D44" s="46"/>
      <c r="E44" s="14"/>
      <c r="F44" s="14"/>
      <c r="G44" s="14"/>
      <c r="H44" s="44"/>
    </row>
    <row r="45" spans="1:16" x14ac:dyDescent="0.2">
      <c r="A45" s="229"/>
      <c r="B45" s="229"/>
      <c r="C45" s="229"/>
      <c r="D45" s="46"/>
      <c r="E45" s="245" t="s">
        <v>467</v>
      </c>
      <c r="F45" s="246"/>
      <c r="G45" s="205"/>
      <c r="H45" s="250" t="str">
        <f>IF(AND(SUM(HH_Preis!D26:P40)=0,G45="",G45&lt;&gt;"Leermeldung"),"Pflichtfeld!","")</f>
        <v>Pflichtfeld!</v>
      </c>
    </row>
    <row r="46" spans="1:16" x14ac:dyDescent="0.2">
      <c r="A46" s="229"/>
      <c r="B46" s="229"/>
      <c r="C46" s="229"/>
      <c r="D46" s="46"/>
      <c r="E46" s="247"/>
      <c r="F46" s="248"/>
      <c r="G46" s="249"/>
      <c r="H46" s="251"/>
    </row>
    <row r="47" spans="1:16" x14ac:dyDescent="0.2">
      <c r="A47" s="229"/>
      <c r="B47" s="229"/>
      <c r="C47" s="229"/>
      <c r="D47" s="16"/>
      <c r="E47" s="16"/>
      <c r="F47" s="16"/>
      <c r="G47" s="16"/>
    </row>
    <row r="48" spans="1:16" x14ac:dyDescent="0.2">
      <c r="A48" s="229" t="s">
        <v>368</v>
      </c>
      <c r="B48" s="229"/>
      <c r="C48" s="229"/>
      <c r="D48" s="46"/>
      <c r="E48" s="46"/>
      <c r="F48" s="46"/>
    </row>
    <row r="49" spans="1:6" x14ac:dyDescent="0.2">
      <c r="A49" s="229"/>
      <c r="B49" s="229"/>
      <c r="C49" s="229"/>
      <c r="D49" s="46"/>
      <c r="E49" s="46"/>
      <c r="F49" s="46"/>
    </row>
    <row r="50" spans="1:6" x14ac:dyDescent="0.2">
      <c r="A50" s="229"/>
      <c r="B50" s="229"/>
      <c r="C50" s="229"/>
      <c r="D50" s="46"/>
      <c r="E50" s="46"/>
      <c r="F50" s="46"/>
    </row>
    <row r="51" spans="1:6" x14ac:dyDescent="0.2">
      <c r="A51" s="229"/>
      <c r="B51" s="229"/>
      <c r="C51" s="229"/>
      <c r="D51" s="46"/>
      <c r="F51" s="46"/>
    </row>
    <row r="52" spans="1:6" x14ac:dyDescent="0.2">
      <c r="A52" s="229"/>
      <c r="B52" s="229"/>
      <c r="C52" s="229"/>
      <c r="D52" s="16"/>
      <c r="E52" s="16"/>
      <c r="F52" s="16"/>
    </row>
    <row r="53" spans="1:6" x14ac:dyDescent="0.2">
      <c r="A53" s="229"/>
      <c r="B53" s="229"/>
      <c r="C53" s="229"/>
      <c r="D53" s="16"/>
      <c r="E53" s="16"/>
      <c r="F53" s="16"/>
    </row>
    <row r="54" spans="1:6" x14ac:dyDescent="0.2">
      <c r="A54" s="229"/>
      <c r="B54" s="229"/>
      <c r="C54" s="229"/>
    </row>
    <row r="55" spans="1:6" x14ac:dyDescent="0.2">
      <c r="A55" s="229"/>
      <c r="B55" s="229"/>
      <c r="C55" s="229"/>
    </row>
    <row r="56" spans="1:6" ht="12.75" customHeight="1" x14ac:dyDescent="0.2">
      <c r="A56" s="229" t="s">
        <v>369</v>
      </c>
      <c r="B56" s="229"/>
      <c r="C56" s="229"/>
      <c r="D56" s="46"/>
      <c r="E56" s="47"/>
      <c r="F56" s="46"/>
    </row>
    <row r="57" spans="1:6" ht="12.75" customHeight="1" x14ac:dyDescent="0.2">
      <c r="A57" s="229"/>
      <c r="B57" s="229"/>
      <c r="C57" s="229"/>
      <c r="D57" s="46"/>
      <c r="E57" s="46"/>
      <c r="F57" s="46"/>
    </row>
    <row r="58" spans="1:6" x14ac:dyDescent="0.2">
      <c r="A58" s="229"/>
      <c r="B58" s="229"/>
      <c r="C58" s="229"/>
      <c r="D58" s="46"/>
      <c r="E58" s="46"/>
      <c r="F58" s="46"/>
    </row>
    <row r="59" spans="1:6" x14ac:dyDescent="0.2">
      <c r="A59" s="229"/>
      <c r="B59" s="229"/>
      <c r="C59" s="229"/>
      <c r="D59" s="16"/>
      <c r="E59" s="16"/>
      <c r="F59" s="16"/>
    </row>
    <row r="60" spans="1:6" ht="12.75" customHeight="1" x14ac:dyDescent="0.2">
      <c r="A60" s="229"/>
      <c r="B60" s="229"/>
      <c r="C60" s="229"/>
      <c r="D60" s="46"/>
      <c r="E60" s="46"/>
      <c r="F60" s="46"/>
    </row>
    <row r="61" spans="1:6" x14ac:dyDescent="0.2">
      <c r="A61" s="48" t="s">
        <v>273</v>
      </c>
      <c r="B61" s="47"/>
      <c r="C61" s="47"/>
    </row>
    <row r="62" spans="1:6" x14ac:dyDescent="0.2">
      <c r="A62" s="17"/>
      <c r="B62" s="47"/>
      <c r="C62" s="47"/>
    </row>
    <row r="63" spans="1:6" x14ac:dyDescent="0.2">
      <c r="A63" s="48" t="s">
        <v>495</v>
      </c>
    </row>
    <row r="64" spans="1:6" x14ac:dyDescent="0.2">
      <c r="A64" s="48" t="s">
        <v>496</v>
      </c>
    </row>
    <row r="65" spans="1:1" x14ac:dyDescent="0.2">
      <c r="A65" s="48" t="s">
        <v>492</v>
      </c>
    </row>
    <row r="66" spans="1:1" x14ac:dyDescent="0.2">
      <c r="A66" s="48" t="s">
        <v>493</v>
      </c>
    </row>
  </sheetData>
  <sheetProtection algorithmName="SHA-512" hashValue="NbCC9PyEP4MxFc2LFEA6S2ihV3NpiyGgdopzPdSDNAaufXG9LSscJLww9eY8EKYMJhl48RkD/FR1BJ53Unh05g==" saltValue="uD1L5qGdG7xQgNxaWcr01A==" spinCount="100000" sheet="1" formatCells="0" formatColumns="0" formatRows="0"/>
  <mergeCells count="36">
    <mergeCell ref="E42:F43"/>
    <mergeCell ref="G42:G43"/>
    <mergeCell ref="H42:H43"/>
    <mergeCell ref="E45:F46"/>
    <mergeCell ref="G45:G46"/>
    <mergeCell ref="H45:H46"/>
    <mergeCell ref="A56:C60"/>
    <mergeCell ref="A41:C47"/>
    <mergeCell ref="A48:C55"/>
    <mergeCell ref="G6:J6"/>
    <mergeCell ref="A11:A25"/>
    <mergeCell ref="B11:B16"/>
    <mergeCell ref="B17:B25"/>
    <mergeCell ref="A7:A10"/>
    <mergeCell ref="B7:C10"/>
    <mergeCell ref="D6:F6"/>
    <mergeCell ref="F7:F9"/>
    <mergeCell ref="D7:D9"/>
    <mergeCell ref="E7:E9"/>
    <mergeCell ref="J7:J9"/>
    <mergeCell ref="A26:A40"/>
    <mergeCell ref="B32:B40"/>
    <mergeCell ref="G7:G9"/>
    <mergeCell ref="H7:H9"/>
    <mergeCell ref="I7:I9"/>
    <mergeCell ref="A4:C4"/>
    <mergeCell ref="B26:B31"/>
    <mergeCell ref="A6:C6"/>
    <mergeCell ref="B5:C5"/>
    <mergeCell ref="K6:P6"/>
    <mergeCell ref="K7:K9"/>
    <mergeCell ref="L7:L9"/>
    <mergeCell ref="M7:M9"/>
    <mergeCell ref="N7:N9"/>
    <mergeCell ref="O7:O9"/>
    <mergeCell ref="P7:P9"/>
  </mergeCells>
  <phoneticPr fontId="5" type="noConversion"/>
  <conditionalFormatting sqref="D16:P16">
    <cfRule type="expression" dxfId="33" priority="4">
      <formula>AND(SUM(D$11:D$15)&gt;0,SUM(D16)=0)</formula>
    </cfRule>
  </conditionalFormatting>
  <conditionalFormatting sqref="D11:P15">
    <cfRule type="expression" dxfId="32" priority="3">
      <formula>AND(SUM(D$16)&gt;0,SUM(D$11:D$15)=0)</formula>
    </cfRule>
  </conditionalFormatting>
  <conditionalFormatting sqref="G42">
    <cfRule type="expression" dxfId="31" priority="1">
      <formula>AND(SUM($D$11:$J$25)=0,$G$42="")</formula>
    </cfRule>
  </conditionalFormatting>
  <conditionalFormatting sqref="G45">
    <cfRule type="expression" dxfId="30" priority="2">
      <formula>AND(SUM($D$26:$J$40)=0,$G$45="")</formula>
    </cfRule>
  </conditionalFormatting>
  <conditionalFormatting sqref="D17:P24">
    <cfRule type="expression" dxfId="29" priority="5">
      <formula>AND(SUM(D$25)&gt;0,SUM(D$17:D$24)=0)</formula>
    </cfRule>
  </conditionalFormatting>
  <conditionalFormatting sqref="D25:P25">
    <cfRule type="expression" dxfId="28" priority="6">
      <formula>AND(SUM(D$17:D$24)&gt;0,SUM(D25)=0)</formula>
    </cfRule>
  </conditionalFormatting>
  <conditionalFormatting sqref="D26:P30">
    <cfRule type="expression" dxfId="27" priority="7">
      <formula>AND(SUM(D$31)&gt;0,SUM(D$26:D$30)=0)</formula>
    </cfRule>
  </conditionalFormatting>
  <conditionalFormatting sqref="D31:P31">
    <cfRule type="expression" dxfId="26" priority="8">
      <formula>AND(SUM(D$26:D$30)&gt;0,SUM(D31)=0)</formula>
    </cfRule>
  </conditionalFormatting>
  <conditionalFormatting sqref="D32:P39">
    <cfRule type="expression" dxfId="25" priority="9">
      <formula>AND(SUM(D$40)&gt;0,SUM(D$32:D$39)=0)</formula>
    </cfRule>
  </conditionalFormatting>
  <conditionalFormatting sqref="D40:P40">
    <cfRule type="expression" dxfId="24" priority="11">
      <formula>AND(SUM(D$32:D$39)&gt;0,SUM(D40)=0)</formula>
    </cfRule>
  </conditionalFormatting>
  <dataValidations disablePrompts="1" count="1">
    <dataValidation type="list" allowBlank="1" showInputMessage="1" showErrorMessage="1" sqref="G42:G43 G45:G46" xr:uid="{00000000-0002-0000-0000-000000000000}">
      <formula1>$I$1:$I$2</formula1>
    </dataValidation>
  </dataValidation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N29"/>
  <sheetViews>
    <sheetView showGridLines="0" zoomScaleNormal="100" workbookViewId="0"/>
  </sheetViews>
  <sheetFormatPr baseColWidth="10" defaultColWidth="10.5703125" defaultRowHeight="12.75" x14ac:dyDescent="0.2"/>
  <cols>
    <col min="1" max="1" width="42.5703125" style="53" customWidth="1"/>
    <col min="2" max="2" width="45.5703125" style="53" customWidth="1"/>
    <col min="3" max="5" width="15.5703125" style="53" customWidth="1"/>
    <col min="6" max="7" width="15.5703125" style="6" customWidth="1"/>
    <col min="8" max="8" width="20.5703125" style="6" customWidth="1"/>
    <col min="9" max="9" width="20.5703125" style="82" customWidth="1"/>
    <col min="10" max="11" width="10.5703125" style="10"/>
    <col min="12" max="16384" width="10.5703125" style="6"/>
  </cols>
  <sheetData>
    <row r="1" spans="1:14" ht="58.9" customHeight="1" x14ac:dyDescent="0.2">
      <c r="A1" s="130" t="s">
        <v>0</v>
      </c>
    </row>
    <row r="2" spans="1:14" s="16" customFormat="1" ht="12.75" customHeight="1" x14ac:dyDescent="0.2">
      <c r="B2" s="51"/>
      <c r="C2" s="51"/>
      <c r="D2" s="51"/>
      <c r="E2" s="51"/>
      <c r="F2" s="51"/>
      <c r="G2" s="51"/>
      <c r="H2" s="51"/>
      <c r="I2" s="81"/>
      <c r="J2" s="44"/>
      <c r="K2" s="44"/>
    </row>
    <row r="3" spans="1:14" ht="12.75" customHeight="1" x14ac:dyDescent="0.2">
      <c r="A3" s="9"/>
      <c r="C3" s="9"/>
      <c r="D3" s="9"/>
      <c r="E3" s="9"/>
      <c r="F3" s="51"/>
      <c r="G3" s="51"/>
      <c r="H3" s="51"/>
    </row>
    <row r="4" spans="1:14" customFormat="1" ht="15.75" x14ac:dyDescent="0.2">
      <c r="A4" s="222" t="str">
        <f>"Jahreserhebung Stromlieferanten "&amp;U!$B$12</f>
        <v>Jahreserhebung Stromlieferanten 2023</v>
      </c>
      <c r="B4" s="223"/>
      <c r="C4" s="223"/>
      <c r="D4" s="42"/>
      <c r="E4" s="2"/>
      <c r="F4" s="2"/>
      <c r="G4" s="2"/>
      <c r="H4" s="2"/>
      <c r="I4" s="82"/>
      <c r="J4" s="2"/>
      <c r="K4" s="2"/>
      <c r="L4" s="2"/>
      <c r="M4" s="2"/>
      <c r="N4" s="6"/>
    </row>
    <row r="5" spans="1:14" customFormat="1" ht="15.75" x14ac:dyDescent="0.2">
      <c r="A5" s="31" t="s">
        <v>5</v>
      </c>
      <c r="B5" s="43" t="str">
        <f>IF(U!$B$13&lt;&gt;"",U!$B$13,"")</f>
        <v/>
      </c>
      <c r="C5" s="43"/>
      <c r="D5" s="42"/>
      <c r="E5" s="2"/>
      <c r="F5" s="2"/>
      <c r="G5" s="2"/>
      <c r="H5" s="2"/>
      <c r="I5" s="82"/>
      <c r="J5" s="2"/>
      <c r="K5" s="2"/>
      <c r="L5" s="2"/>
      <c r="M5" s="2"/>
      <c r="N5" s="6"/>
    </row>
    <row r="6" spans="1:14" customFormat="1" ht="15.75" x14ac:dyDescent="0.2">
      <c r="A6" s="222" t="s">
        <v>76</v>
      </c>
      <c r="B6" s="223"/>
      <c r="C6" s="43"/>
      <c r="D6" s="42"/>
      <c r="E6" s="2"/>
      <c r="F6" s="2"/>
      <c r="G6" s="2"/>
      <c r="H6" s="2"/>
      <c r="I6" s="82"/>
      <c r="J6" s="2"/>
      <c r="K6" s="2"/>
      <c r="L6" s="2"/>
      <c r="M6" s="2"/>
      <c r="N6" s="6"/>
    </row>
    <row r="7" spans="1:14" ht="12.75" customHeight="1" x14ac:dyDescent="0.2">
      <c r="A7" s="51"/>
      <c r="B7" s="51"/>
      <c r="C7" s="51"/>
      <c r="D7" s="51"/>
      <c r="E7" s="51"/>
      <c r="F7" s="51"/>
      <c r="G7" s="51"/>
      <c r="H7" s="51"/>
    </row>
    <row r="8" spans="1:14" ht="12.75" customHeight="1" x14ac:dyDescent="0.2">
      <c r="A8" s="255" t="s">
        <v>318</v>
      </c>
      <c r="B8" s="256"/>
      <c r="C8" s="195" t="s">
        <v>319</v>
      </c>
      <c r="D8" s="196"/>
      <c r="E8" s="196"/>
      <c r="F8" s="196"/>
      <c r="G8" s="197"/>
      <c r="H8" s="141"/>
    </row>
    <row r="9" spans="1:14" ht="38.25" x14ac:dyDescent="0.2">
      <c r="A9" s="257"/>
      <c r="B9" s="258"/>
      <c r="C9" s="69" t="s">
        <v>332</v>
      </c>
      <c r="D9" s="71" t="s">
        <v>333</v>
      </c>
      <c r="E9" s="85" t="s">
        <v>373</v>
      </c>
      <c r="F9" s="71" t="s">
        <v>334</v>
      </c>
      <c r="G9" s="85" t="s">
        <v>373</v>
      </c>
      <c r="H9" s="74" t="s">
        <v>314</v>
      </c>
      <c r="K9" s="6"/>
    </row>
    <row r="10" spans="1:14" ht="25.5" x14ac:dyDescent="0.2">
      <c r="A10" s="259"/>
      <c r="B10" s="260"/>
      <c r="C10" s="69" t="s">
        <v>13</v>
      </c>
      <c r="D10" s="69" t="s">
        <v>13</v>
      </c>
      <c r="E10" s="86" t="s">
        <v>13</v>
      </c>
      <c r="F10" s="69" t="s">
        <v>13</v>
      </c>
      <c r="G10" s="86" t="s">
        <v>13</v>
      </c>
      <c r="H10" s="133" t="s">
        <v>389</v>
      </c>
      <c r="K10" s="6"/>
    </row>
    <row r="11" spans="1:14" ht="12.75" customHeight="1" x14ac:dyDescent="0.2">
      <c r="A11" s="252" t="s">
        <v>57</v>
      </c>
      <c r="B11" s="64" t="s">
        <v>301</v>
      </c>
      <c r="C11" s="72"/>
      <c r="D11" s="72"/>
      <c r="E11" s="73"/>
      <c r="F11" s="73"/>
      <c r="G11" s="73"/>
      <c r="H11" s="75" t="str">
        <f>IFERROR(IF(JJ_Anz!C11=0,"",C11/JJ_Anz!C11),"")</f>
        <v/>
      </c>
      <c r="I11" s="82" t="str">
        <f>IF(OR(G11&gt;F11,E11&gt;D11),"Die Versorgerwechsel sind in die Zu- bzw. Abgänge einzurechnen. ","")</f>
        <v/>
      </c>
    </row>
    <row r="12" spans="1:14" ht="12.75" customHeight="1" x14ac:dyDescent="0.2">
      <c r="A12" s="252"/>
      <c r="B12" s="65" t="s">
        <v>302</v>
      </c>
      <c r="C12" s="72"/>
      <c r="D12" s="72"/>
      <c r="E12" s="72"/>
      <c r="F12" s="72"/>
      <c r="G12" s="72"/>
      <c r="H12" s="76" t="str">
        <f>IFERROR(IF(JJ_Anz!C12=0,"",C12/JJ_Anz!C12),"")</f>
        <v/>
      </c>
      <c r="I12" s="82" t="str">
        <f t="shared" ref="I12:I24" si="0">IF(OR(G12&gt;F12,E12&gt;D12),"Die Versorgerwechsel sind in die Zu- bzw. Abgänge einzurechnen. ","")</f>
        <v/>
      </c>
      <c r="K12" s="6"/>
    </row>
    <row r="13" spans="1:14" ht="12.75" customHeight="1" x14ac:dyDescent="0.2">
      <c r="A13" s="252"/>
      <c r="B13" s="65" t="s">
        <v>303</v>
      </c>
      <c r="C13" s="72"/>
      <c r="D13" s="72"/>
      <c r="E13" s="72"/>
      <c r="F13" s="72"/>
      <c r="G13" s="72"/>
      <c r="H13" s="76" t="str">
        <f>IFERROR(IF(JJ_Anz!C13=0,"",C13/JJ_Anz!C13),"")</f>
        <v/>
      </c>
      <c r="I13" s="82" t="str">
        <f t="shared" si="0"/>
        <v/>
      </c>
      <c r="K13" s="6"/>
    </row>
    <row r="14" spans="1:14" s="10" customFormat="1" ht="12.75" customHeight="1" x14ac:dyDescent="0.2">
      <c r="A14" s="252"/>
      <c r="B14" s="65" t="s">
        <v>304</v>
      </c>
      <c r="C14" s="72"/>
      <c r="D14" s="72"/>
      <c r="E14" s="72"/>
      <c r="F14" s="72"/>
      <c r="G14" s="72"/>
      <c r="H14" s="76" t="str">
        <f>IFERROR(IF(JJ_Anz!C14=0,"",C14/JJ_Anz!C14),"")</f>
        <v/>
      </c>
      <c r="I14" s="82" t="str">
        <f t="shared" si="0"/>
        <v/>
      </c>
      <c r="K14" s="6"/>
      <c r="L14" s="6"/>
      <c r="M14" s="6"/>
      <c r="N14" s="6"/>
    </row>
    <row r="15" spans="1:14" s="10" customFormat="1" ht="12.75" customHeight="1" x14ac:dyDescent="0.2">
      <c r="A15" s="252"/>
      <c r="B15" s="66" t="s">
        <v>305</v>
      </c>
      <c r="C15" s="72"/>
      <c r="D15" s="72"/>
      <c r="E15" s="72"/>
      <c r="F15" s="72"/>
      <c r="G15" s="72"/>
      <c r="H15" s="77" t="str">
        <f>IFERROR(IF(JJ_Anz!C15=0,"",C15/JJ_Anz!C15),"")</f>
        <v/>
      </c>
      <c r="I15" s="82" t="str">
        <f t="shared" si="0"/>
        <v/>
      </c>
      <c r="K15" s="6"/>
      <c r="L15" s="6"/>
      <c r="M15" s="6"/>
      <c r="N15" s="6"/>
    </row>
    <row r="16" spans="1:14" s="10" customFormat="1" ht="12.75" customHeight="1" x14ac:dyDescent="0.2">
      <c r="A16" s="252"/>
      <c r="B16" s="67" t="s">
        <v>73</v>
      </c>
      <c r="C16" s="90" t="str">
        <f>IF(SUM(C11:C15)&gt;0,SUM(C11:C15),"")</f>
        <v/>
      </c>
      <c r="D16" s="90" t="str">
        <f t="shared" ref="D16:G16" si="1">IF(SUM(D11:D15)&gt;0,SUM(D11:D15),"")</f>
        <v/>
      </c>
      <c r="E16" s="90" t="str">
        <f t="shared" si="1"/>
        <v/>
      </c>
      <c r="F16" s="90" t="str">
        <f t="shared" si="1"/>
        <v/>
      </c>
      <c r="G16" s="90" t="str">
        <f t="shared" si="1"/>
        <v/>
      </c>
      <c r="H16" s="78" t="str">
        <f>IFERROR(IF(JJ_Anz!C16=0,"",C16/JJ_Anz!C16),"")</f>
        <v/>
      </c>
      <c r="I16" s="82"/>
      <c r="K16" s="6"/>
      <c r="L16" s="6"/>
      <c r="M16" s="6"/>
      <c r="N16" s="6"/>
    </row>
    <row r="17" spans="1:14" s="10" customFormat="1" ht="12.75" customHeight="1" x14ac:dyDescent="0.2">
      <c r="A17" s="253" t="s">
        <v>74</v>
      </c>
      <c r="B17" s="64" t="s">
        <v>306</v>
      </c>
      <c r="C17" s="73"/>
      <c r="D17" s="73"/>
      <c r="E17" s="73"/>
      <c r="F17" s="73"/>
      <c r="G17" s="73"/>
      <c r="H17" s="75" t="str">
        <f>IFERROR(IF(JJ_Anz!C17=0,"",C17/JJ_Anz!C17),"")</f>
        <v/>
      </c>
      <c r="I17" s="82" t="str">
        <f t="shared" si="0"/>
        <v/>
      </c>
      <c r="K17" s="6"/>
      <c r="L17" s="6"/>
      <c r="M17" s="6"/>
      <c r="N17" s="6"/>
    </row>
    <row r="18" spans="1:14" s="10" customFormat="1" ht="12.75" customHeight="1" x14ac:dyDescent="0.2">
      <c r="A18" s="252"/>
      <c r="B18" s="65" t="s">
        <v>307</v>
      </c>
      <c r="C18" s="72"/>
      <c r="D18" s="72"/>
      <c r="E18" s="72"/>
      <c r="F18" s="72"/>
      <c r="G18" s="72"/>
      <c r="H18" s="76" t="str">
        <f>IFERROR(IF(JJ_Anz!C18=0,"",C18/JJ_Anz!C18),"")</f>
        <v/>
      </c>
      <c r="I18" s="82" t="str">
        <f t="shared" si="0"/>
        <v/>
      </c>
      <c r="K18" s="6"/>
      <c r="L18" s="6"/>
      <c r="M18" s="6"/>
      <c r="N18" s="6"/>
    </row>
    <row r="19" spans="1:14" s="10" customFormat="1" ht="12.75" customHeight="1" x14ac:dyDescent="0.2">
      <c r="A19" s="252"/>
      <c r="B19" s="65" t="s">
        <v>308</v>
      </c>
      <c r="C19" s="72"/>
      <c r="D19" s="72"/>
      <c r="E19" s="72"/>
      <c r="F19" s="72"/>
      <c r="G19" s="72"/>
      <c r="H19" s="76" t="str">
        <f>IFERROR(IF(JJ_Anz!C19=0,"",C19/JJ_Anz!C19),"")</f>
        <v/>
      </c>
      <c r="I19" s="82" t="str">
        <f t="shared" si="0"/>
        <v/>
      </c>
      <c r="K19" s="6"/>
      <c r="L19" s="6"/>
      <c r="M19" s="6"/>
      <c r="N19" s="6"/>
    </row>
    <row r="20" spans="1:14" s="10" customFormat="1" ht="12.75" customHeight="1" x14ac:dyDescent="0.2">
      <c r="A20" s="252"/>
      <c r="B20" s="65" t="s">
        <v>309</v>
      </c>
      <c r="C20" s="72"/>
      <c r="D20" s="72"/>
      <c r="E20" s="72"/>
      <c r="F20" s="72"/>
      <c r="G20" s="72"/>
      <c r="H20" s="76" t="str">
        <f>IFERROR(IF(JJ_Anz!C20=0,"",C20/JJ_Anz!C20),"")</f>
        <v/>
      </c>
      <c r="I20" s="82" t="str">
        <f t="shared" si="0"/>
        <v/>
      </c>
      <c r="K20" s="6"/>
      <c r="L20" s="6"/>
      <c r="M20" s="6"/>
      <c r="N20" s="6"/>
    </row>
    <row r="21" spans="1:14" s="10" customFormat="1" ht="12.75" customHeight="1" x14ac:dyDescent="0.2">
      <c r="A21" s="252"/>
      <c r="B21" s="65" t="s">
        <v>310</v>
      </c>
      <c r="C21" s="72"/>
      <c r="D21" s="72"/>
      <c r="E21" s="72"/>
      <c r="F21" s="72"/>
      <c r="G21" s="72"/>
      <c r="H21" s="76" t="str">
        <f>IFERROR(IF(JJ_Anz!C21=0,"",C21/JJ_Anz!C21),"")</f>
        <v/>
      </c>
      <c r="I21" s="82" t="str">
        <f t="shared" si="0"/>
        <v/>
      </c>
      <c r="K21" s="6"/>
      <c r="L21" s="6"/>
      <c r="M21" s="6"/>
      <c r="N21" s="6"/>
    </row>
    <row r="22" spans="1:14" s="10" customFormat="1" ht="12.75" customHeight="1" x14ac:dyDescent="0.2">
      <c r="A22" s="252"/>
      <c r="B22" s="66" t="s">
        <v>311</v>
      </c>
      <c r="C22" s="72"/>
      <c r="D22" s="72"/>
      <c r="E22" s="72"/>
      <c r="F22" s="72"/>
      <c r="G22" s="72"/>
      <c r="H22" s="76" t="str">
        <f>IFERROR(IF(JJ_Anz!C22=0,"",C22/JJ_Anz!C22),"")</f>
        <v/>
      </c>
      <c r="I22" s="82" t="str">
        <f t="shared" si="0"/>
        <v/>
      </c>
      <c r="K22" s="6"/>
      <c r="L22" s="6"/>
      <c r="M22" s="6"/>
      <c r="N22" s="6"/>
    </row>
    <row r="23" spans="1:14" s="10" customFormat="1" ht="12.75" customHeight="1" x14ac:dyDescent="0.2">
      <c r="A23" s="252"/>
      <c r="B23" s="66" t="s">
        <v>312</v>
      </c>
      <c r="C23" s="72"/>
      <c r="D23" s="72"/>
      <c r="E23" s="72"/>
      <c r="F23" s="72"/>
      <c r="G23" s="72"/>
      <c r="H23" s="76" t="str">
        <f>IFERROR(IF(JJ_Anz!C23=0,"",C23/JJ_Anz!C23),"")</f>
        <v/>
      </c>
      <c r="I23" s="82" t="str">
        <f t="shared" si="0"/>
        <v/>
      </c>
      <c r="K23" s="6"/>
      <c r="L23" s="6"/>
      <c r="M23" s="6"/>
      <c r="N23" s="6"/>
    </row>
    <row r="24" spans="1:14" s="10" customFormat="1" ht="12.75" customHeight="1" x14ac:dyDescent="0.2">
      <c r="A24" s="252"/>
      <c r="B24" s="65" t="s">
        <v>313</v>
      </c>
      <c r="C24" s="72"/>
      <c r="D24" s="72"/>
      <c r="E24" s="72"/>
      <c r="F24" s="72"/>
      <c r="G24" s="72"/>
      <c r="H24" s="77" t="str">
        <f>IFERROR(IF(JJ_Anz!C24=0,"",C24/JJ_Anz!C24),"")</f>
        <v/>
      </c>
      <c r="I24" s="82" t="str">
        <f t="shared" si="0"/>
        <v/>
      </c>
      <c r="K24" s="6"/>
      <c r="L24" s="6"/>
      <c r="M24" s="6"/>
      <c r="N24" s="6"/>
    </row>
    <row r="25" spans="1:14" s="10" customFormat="1" ht="12.75" customHeight="1" x14ac:dyDescent="0.2">
      <c r="A25" s="254"/>
      <c r="B25" s="67" t="s">
        <v>73</v>
      </c>
      <c r="C25" s="90" t="str">
        <f>IF(SUM(C17:C24)&gt;0,SUM(C17:C24),"")</f>
        <v/>
      </c>
      <c r="D25" s="90" t="str">
        <f t="shared" ref="D25:G25" si="2">IF(SUM(D17:D24)&gt;0,SUM(D17:D24),"")</f>
        <v/>
      </c>
      <c r="E25" s="90" t="str">
        <f t="shared" si="2"/>
        <v/>
      </c>
      <c r="F25" s="90" t="str">
        <f t="shared" si="2"/>
        <v/>
      </c>
      <c r="G25" s="90" t="str">
        <f t="shared" si="2"/>
        <v/>
      </c>
      <c r="H25" s="78" t="str">
        <f>IFERROR(IF(JJ_Anz!C25=0,"",C25/JJ_Anz!C25),"")</f>
        <v/>
      </c>
      <c r="I25" s="82"/>
      <c r="K25" s="6"/>
      <c r="L25" s="6"/>
      <c r="M25" s="6"/>
      <c r="N25" s="6"/>
    </row>
    <row r="26" spans="1:14" s="10" customFormat="1" x14ac:dyDescent="0.2">
      <c r="A26" s="132" t="s">
        <v>269</v>
      </c>
      <c r="B26" s="68"/>
      <c r="C26" s="90" t="str">
        <f>IF(SUM(C25,C16)&gt;0,SUM(C25,C16),"")</f>
        <v/>
      </c>
      <c r="D26" s="90" t="str">
        <f t="shared" ref="D26:G26" si="3">IF(SUM(D25,D16)&gt;0,SUM(D25,D16),"")</f>
        <v/>
      </c>
      <c r="E26" s="90" t="str">
        <f t="shared" si="3"/>
        <v/>
      </c>
      <c r="F26" s="90" t="str">
        <f t="shared" si="3"/>
        <v/>
      </c>
      <c r="G26" s="90" t="str">
        <f t="shared" si="3"/>
        <v/>
      </c>
      <c r="H26" s="78" t="str">
        <f>IFERROR(IF(JJ_Anz!C26=0,"",C26/JJ_Anz!C26),"")</f>
        <v/>
      </c>
      <c r="I26" s="82"/>
      <c r="K26" s="6"/>
      <c r="L26" s="6"/>
      <c r="M26" s="6"/>
      <c r="N26" s="6"/>
    </row>
    <row r="27" spans="1:14" s="10" customFormat="1" x14ac:dyDescent="0.2">
      <c r="I27" s="82"/>
      <c r="K27" s="6"/>
      <c r="L27" s="6"/>
      <c r="M27" s="6"/>
      <c r="N27" s="6"/>
    </row>
    <row r="28" spans="1:14" x14ac:dyDescent="0.2">
      <c r="A28" s="53" t="str">
        <f>"(1) Jahresabgabemenge an Endverbraucher (Haushalte und Nicht-Haushalte) vom 1.1."&amp;U!$B$12&amp;" 0:00 Uhr bis 31.12."&amp;U!$B$12&amp;" 24 Uhr"</f>
        <v>(1) Jahresabgabemenge an Endverbraucher (Haushalte und Nicht-Haushalte) vom 1.1.2023 0:00 Uhr bis 31.12.2023 24 Uhr</v>
      </c>
    </row>
    <row r="29" spans="1:14" x14ac:dyDescent="0.2">
      <c r="A29" s="63" t="s">
        <v>367</v>
      </c>
    </row>
  </sheetData>
  <sheetProtection algorithmName="SHA-512" hashValue="vHzv4lQFbIy4yhHAu5kQ+G287gM4PVthL8te+F3Y0N7hF9qvU/etfa46zqDH+KIk2pgmy3GbjW8WYgt26ciwGA==" saltValue="S523EzzlkokOdcRhFLwuQw==" spinCount="100000" sheet="1" formatCells="0" formatColumns="0" formatRows="0"/>
  <mergeCells count="6">
    <mergeCell ref="A4:C4"/>
    <mergeCell ref="A11:A16"/>
    <mergeCell ref="A17:A25"/>
    <mergeCell ref="C8:G8"/>
    <mergeCell ref="A8:B10"/>
    <mergeCell ref="A6:B6"/>
  </mergeCells>
  <conditionalFormatting sqref="D11:D15 D17:D24">
    <cfRule type="expression" dxfId="23" priority="7">
      <formula>AND(D11&lt;0.01,E11&gt;0)</formula>
    </cfRule>
  </conditionalFormatting>
  <conditionalFormatting sqref="H11">
    <cfRule type="expression" dxfId="22" priority="177">
      <formula>AND(SUM(H11)&lt;&gt;0,H11&gt;=1)</formula>
    </cfRule>
  </conditionalFormatting>
  <conditionalFormatting sqref="H12">
    <cfRule type="expression" dxfId="21" priority="175">
      <formula>AND(SUM(H12)&lt;&gt;0,OR(H12&lt;1,H12&gt;=2.5))</formula>
    </cfRule>
  </conditionalFormatting>
  <conditionalFormatting sqref="H13">
    <cfRule type="expression" dxfId="20" priority="20">
      <formula>AND(SUM(H13)&lt;&gt;0,OR(H13&lt;2.5,H13&gt;=5))</formula>
    </cfRule>
  </conditionalFormatting>
  <conditionalFormatting sqref="H14">
    <cfRule type="expression" dxfId="19" priority="19">
      <formula>AND(SUM(H14)&lt;&gt;0,OR(H14&lt;5,H14&gt;=15))</formula>
    </cfRule>
  </conditionalFormatting>
  <conditionalFormatting sqref="H15">
    <cfRule type="expression" dxfId="18" priority="18">
      <formula>AND(SUM(H15)&lt;&gt;0,H15&lt;15)</formula>
    </cfRule>
  </conditionalFormatting>
  <conditionalFormatting sqref="H17">
    <cfRule type="expression" dxfId="17" priority="17">
      <formula>AND(SUM(H17)&lt;&gt;0,H17&gt;=20)</formula>
    </cfRule>
  </conditionalFormatting>
  <conditionalFormatting sqref="H18">
    <cfRule type="expression" dxfId="16" priority="16">
      <formula>AND(SUM(H18)&lt;&gt;0,OR(H18&lt;20,H18&gt;=500))</formula>
    </cfRule>
  </conditionalFormatting>
  <conditionalFormatting sqref="H19">
    <cfRule type="expression" dxfId="15" priority="15">
      <formula>AND(SUM(H19)&lt;&gt;0,OR(H19&lt;500,H19&gt;=2000))</formula>
    </cfRule>
  </conditionalFormatting>
  <conditionalFormatting sqref="H20">
    <cfRule type="expression" dxfId="14" priority="14">
      <formula>AND(SUM(H20)&lt;&gt;0,OR(H20&lt;2000,H20&gt;=4000))</formula>
    </cfRule>
  </conditionalFormatting>
  <conditionalFormatting sqref="H21">
    <cfRule type="expression" dxfId="13" priority="13">
      <formula>AND(SUM(H21)&lt;&gt;0,OR(H21&lt;4000,H21&gt;=20000))</formula>
    </cfRule>
  </conditionalFormatting>
  <conditionalFormatting sqref="H22">
    <cfRule type="expression" dxfId="12" priority="12">
      <formula>AND(SUM(H22)&lt;&gt;0,OR(H22&lt;20000,H22&gt;=70000))</formula>
    </cfRule>
  </conditionalFormatting>
  <conditionalFormatting sqref="H23">
    <cfRule type="expression" dxfId="11" priority="11">
      <formula>AND(SUM(H23)&lt;&gt;0,OR(H23&lt;70000,H23&gt;=150000))</formula>
    </cfRule>
  </conditionalFormatting>
  <conditionalFormatting sqref="H24">
    <cfRule type="expression" dxfId="10" priority="10">
      <formula>AND(SUM(H24)&lt;&gt;0,H24&lt;150000)</formula>
    </cfRule>
  </conditionalFormatting>
  <dataValidations count="2">
    <dataValidation allowBlank="1" errorTitle="Fehler!" error="Nur positive Dezimalzahlen erlaubt!" promptTitle="Mengenveränderungen" prompt="Für neu zugegangenen Kunden (Wechsel, Neuanmeldung) ist die prognostizierte Gesamtabgabemenge für die ersten 12 Liefermonate anzugeben." sqref="C16:G16 C25:G26" xr:uid="{00000000-0002-0000-0200-000000000000}"/>
    <dataValidation allowBlank="1" sqref="C17:G24 C11:G15" xr:uid="{00000000-0002-0000-0200-000001000000}"/>
  </dataValidations>
  <pageMargins left="0.78740157499999996" right="0.78740157499999996" top="0.984251969" bottom="0.984251969" header="0.4921259845" footer="0.4921259845"/>
  <pageSetup paperSize="9" scale="66"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 id="{101BA6DF-8F0A-4004-8C78-964ADB7FFE53}">
            <xm:f>AND(C11&lt;1,JJ_Anz!D11&gt;0)</xm:f>
            <x14:dxf>
              <fill>
                <patternFill>
                  <bgColor rgb="FFFF6969"/>
                </patternFill>
              </fill>
            </x14:dxf>
          </x14:cfRule>
          <xm:sqref>C11:C15 C17:C24</xm:sqref>
        </x14:conditionalFormatting>
        <x14:conditionalFormatting xmlns:xm="http://schemas.microsoft.com/office/excel/2006/main">
          <x14:cfRule type="expression" priority="9" id="{481378C8-53B8-4667-8ACD-0D16BB98AB68}">
            <xm:f>AND(D11&lt;0.01,JJ_Anz!E11&gt;0)</xm:f>
            <x14:dxf>
              <fill>
                <patternFill>
                  <bgColor rgb="FFFF6969"/>
                </patternFill>
              </fill>
            </x14:dxf>
          </x14:cfRule>
          <xm:sqref>D11:G15 D17:G24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N26"/>
  <sheetViews>
    <sheetView showGridLines="0" zoomScaleNormal="100" workbookViewId="0"/>
  </sheetViews>
  <sheetFormatPr baseColWidth="10" defaultColWidth="10.5703125" defaultRowHeight="12.75" x14ac:dyDescent="0.2"/>
  <cols>
    <col min="1" max="1" width="42.5703125" style="53" customWidth="1"/>
    <col min="2" max="2" width="45.5703125" style="53" customWidth="1"/>
    <col min="3" max="6" width="15.5703125" style="53" customWidth="1"/>
    <col min="7" max="8" width="15.5703125" style="6" customWidth="1"/>
    <col min="9" max="9" width="57.42578125" style="6" bestFit="1" customWidth="1"/>
    <col min="10" max="11" width="10.5703125" style="10"/>
    <col min="12" max="16384" width="10.5703125" style="6"/>
  </cols>
  <sheetData>
    <row r="1" spans="1:14" ht="58.9" customHeight="1" x14ac:dyDescent="0.2">
      <c r="A1" s="52" t="s">
        <v>0</v>
      </c>
    </row>
    <row r="2" spans="1:14" s="16" customFormat="1" ht="12.75" customHeight="1" x14ac:dyDescent="0.2">
      <c r="B2" s="51"/>
      <c r="C2" s="51"/>
      <c r="D2" s="51"/>
      <c r="E2" s="51"/>
      <c r="F2" s="51"/>
      <c r="G2" s="51"/>
      <c r="H2" s="51"/>
      <c r="J2" s="44"/>
      <c r="K2" s="44"/>
    </row>
    <row r="3" spans="1:14" ht="12.75" customHeight="1" x14ac:dyDescent="0.2">
      <c r="A3" s="9"/>
      <c r="C3" s="9"/>
      <c r="D3" s="9"/>
      <c r="E3" s="9"/>
      <c r="F3" s="9"/>
      <c r="G3" s="51"/>
      <c r="H3" s="51"/>
    </row>
    <row r="4" spans="1:14" customFormat="1" ht="15.75" x14ac:dyDescent="0.2">
      <c r="A4" s="222" t="str">
        <f>"Jahreserhebung Stromlieferanten "&amp;U!$B$12</f>
        <v>Jahreserhebung Stromlieferanten 2023</v>
      </c>
      <c r="B4" s="223"/>
      <c r="C4" s="223"/>
      <c r="D4" s="43"/>
      <c r="E4" s="42"/>
      <c r="F4" s="2"/>
      <c r="G4" s="2"/>
      <c r="H4" s="2"/>
      <c r="I4" s="2"/>
      <c r="J4" s="2"/>
      <c r="K4" s="2"/>
      <c r="L4" s="2"/>
      <c r="M4" s="2"/>
      <c r="N4" s="6"/>
    </row>
    <row r="5" spans="1:14" customFormat="1" ht="15.75" x14ac:dyDescent="0.2">
      <c r="A5" s="31" t="s">
        <v>5</v>
      </c>
      <c r="B5" s="43" t="str">
        <f>IF(U!$B$13&lt;&gt;"",U!$B$13,"")</f>
        <v/>
      </c>
      <c r="C5" s="43"/>
      <c r="D5" s="43"/>
      <c r="E5" s="42"/>
      <c r="F5" s="2"/>
      <c r="G5" s="2"/>
      <c r="H5" s="2"/>
      <c r="I5" s="2"/>
      <c r="J5" s="2"/>
      <c r="K5" s="2"/>
      <c r="L5" s="2"/>
      <c r="M5" s="2"/>
      <c r="N5" s="6"/>
    </row>
    <row r="6" spans="1:14" customFormat="1" ht="15.75" x14ac:dyDescent="0.2">
      <c r="A6" s="222" t="s">
        <v>76</v>
      </c>
      <c r="B6" s="223"/>
      <c r="C6" s="43"/>
      <c r="D6" s="43"/>
      <c r="E6" s="42"/>
      <c r="F6" s="2"/>
      <c r="G6" s="2"/>
      <c r="H6" s="2"/>
      <c r="I6" s="2"/>
      <c r="J6" s="2"/>
      <c r="K6" s="2"/>
      <c r="L6" s="2"/>
      <c r="M6" s="2"/>
      <c r="N6" s="6"/>
    </row>
    <row r="7" spans="1:14" ht="12.75" customHeight="1" x14ac:dyDescent="0.2">
      <c r="A7" s="51"/>
      <c r="B7" s="51"/>
      <c r="C7" s="51"/>
      <c r="D7" s="51"/>
      <c r="E7" s="51"/>
      <c r="F7" s="51"/>
      <c r="G7" s="51"/>
      <c r="H7" s="51"/>
    </row>
    <row r="8" spans="1:14" ht="29.1" customHeight="1" x14ac:dyDescent="0.2">
      <c r="A8" s="255" t="s">
        <v>318</v>
      </c>
      <c r="B8" s="256"/>
      <c r="C8" s="140" t="s">
        <v>474</v>
      </c>
      <c r="D8" s="195" t="s">
        <v>320</v>
      </c>
      <c r="E8" s="196"/>
      <c r="F8" s="196"/>
      <c r="G8" s="196"/>
      <c r="H8" s="197"/>
      <c r="I8" s="10"/>
      <c r="K8" s="6"/>
    </row>
    <row r="9" spans="1:14" ht="38.25" x14ac:dyDescent="0.2">
      <c r="A9" s="257"/>
      <c r="B9" s="258"/>
      <c r="C9" s="70" t="s">
        <v>324</v>
      </c>
      <c r="D9" s="69" t="s">
        <v>321</v>
      </c>
      <c r="E9" s="71" t="s">
        <v>322</v>
      </c>
      <c r="F9" s="85" t="s">
        <v>374</v>
      </c>
      <c r="G9" s="71" t="s">
        <v>323</v>
      </c>
      <c r="H9" s="85" t="s">
        <v>375</v>
      </c>
      <c r="I9" s="10"/>
      <c r="J9" s="6"/>
      <c r="K9" s="6"/>
    </row>
    <row r="10" spans="1:14" x14ac:dyDescent="0.2">
      <c r="A10" s="259"/>
      <c r="B10" s="260"/>
      <c r="C10" s="70" t="s">
        <v>12</v>
      </c>
      <c r="D10" s="69" t="s">
        <v>12</v>
      </c>
      <c r="E10" s="69" t="s">
        <v>12</v>
      </c>
      <c r="F10" s="86" t="s">
        <v>12</v>
      </c>
      <c r="G10" s="69" t="s">
        <v>12</v>
      </c>
      <c r="H10" s="131" t="s">
        <v>12</v>
      </c>
      <c r="I10" s="10"/>
      <c r="J10" s="6"/>
      <c r="K10" s="6"/>
    </row>
    <row r="11" spans="1:14" ht="12.75" customHeight="1" x14ac:dyDescent="0.2">
      <c r="A11" s="252" t="s">
        <v>57</v>
      </c>
      <c r="B11" s="64" t="s">
        <v>301</v>
      </c>
      <c r="C11" s="79"/>
      <c r="D11" s="79"/>
      <c r="E11" s="79"/>
      <c r="F11" s="87"/>
      <c r="G11" s="79"/>
      <c r="H11" s="79"/>
      <c r="I11" s="82" t="str">
        <f>IF(OR(H11&gt;G11,F11&gt;E11),"Die Versorgerwechsel sind in die Zu- bzw. Abgänge einzurechnen. ","")</f>
        <v/>
      </c>
      <c r="J11" s="82" t="str">
        <f>IF(C11&gt;D11,"Die Anzahl der Endverbraucher ist größer als die Anzahl der Zählpunkte. ","")</f>
        <v/>
      </c>
      <c r="K11" s="6"/>
    </row>
    <row r="12" spans="1:14" ht="12.75" customHeight="1" x14ac:dyDescent="0.2">
      <c r="A12" s="252"/>
      <c r="B12" s="65" t="s">
        <v>302</v>
      </c>
      <c r="C12" s="79"/>
      <c r="D12" s="79"/>
      <c r="E12" s="79"/>
      <c r="F12" s="87"/>
      <c r="G12" s="79"/>
      <c r="H12" s="79"/>
      <c r="I12" s="82" t="str">
        <f>IF(OR(H12&gt;G12,F12&gt;E12),"Die Versorgerwechsel sind in die Zu- bzw. Abgänge einzurechnen. ","")</f>
        <v/>
      </c>
      <c r="J12" s="82" t="str">
        <f>IF(C12&gt;D12,"Die Anzahl der Endverbraucher ist größer als die Anzahl der Zählpunkte. ","")</f>
        <v/>
      </c>
      <c r="K12" s="6"/>
    </row>
    <row r="13" spans="1:14" ht="12.75" customHeight="1" x14ac:dyDescent="0.2">
      <c r="A13" s="252"/>
      <c r="B13" s="65" t="s">
        <v>303</v>
      </c>
      <c r="C13" s="79"/>
      <c r="D13" s="79"/>
      <c r="E13" s="79"/>
      <c r="F13" s="87"/>
      <c r="G13" s="79"/>
      <c r="H13" s="79"/>
      <c r="I13" s="82" t="str">
        <f>IF(OR(H13&gt;G13,F13&gt;E13),"Die Versorgerwechsel sind in die Zu- bzw. Abgänge einzurechnen. ","")</f>
        <v/>
      </c>
      <c r="J13" s="82" t="str">
        <f>IF(C13&gt;D13,"Die Anzahl der Endverbraucher ist größer als die Anzahl der Zählpunkte. ","")</f>
        <v/>
      </c>
      <c r="K13" s="6"/>
    </row>
    <row r="14" spans="1:14" ht="12.75" customHeight="1" x14ac:dyDescent="0.2">
      <c r="A14" s="252"/>
      <c r="B14" s="65" t="s">
        <v>304</v>
      </c>
      <c r="C14" s="79"/>
      <c r="D14" s="79"/>
      <c r="E14" s="79"/>
      <c r="F14" s="87"/>
      <c r="G14" s="79"/>
      <c r="H14" s="79"/>
      <c r="I14" s="82" t="str">
        <f>IF(OR(H14&gt;G14,F14&gt;E14),"Die Versorgerwechsel sind in die Zu- bzw. Abgänge einzurechnen. ","")</f>
        <v/>
      </c>
      <c r="J14" s="82" t="str">
        <f>IF(C14&gt;D14,"Die Anzahl der Endverbraucher ist größer als die Anzahl der Zählpunkte. ","")</f>
        <v/>
      </c>
      <c r="K14" s="6"/>
    </row>
    <row r="15" spans="1:14" ht="12.75" customHeight="1" x14ac:dyDescent="0.2">
      <c r="A15" s="252"/>
      <c r="B15" s="66" t="s">
        <v>305</v>
      </c>
      <c r="C15" s="79"/>
      <c r="D15" s="79"/>
      <c r="E15" s="79"/>
      <c r="F15" s="87"/>
      <c r="G15" s="79"/>
      <c r="H15" s="79"/>
      <c r="I15" s="82" t="str">
        <f>IF(OR(H15&gt;G15,F15&gt;E15),"Die Versorgerwechsel sind in die Zu- bzw. Abgänge einzurechnen. ","")</f>
        <v/>
      </c>
      <c r="J15" s="82" t="str">
        <f>IF(C15&gt;D15,"Die Anzahl der Endverbraucher ist größer als die Anzahl der Zählpunkte. ","")</f>
        <v/>
      </c>
      <c r="K15" s="6"/>
    </row>
    <row r="16" spans="1:14" ht="12.75" customHeight="1" x14ac:dyDescent="0.2">
      <c r="A16" s="252"/>
      <c r="B16" s="67" t="s">
        <v>73</v>
      </c>
      <c r="C16" s="57" t="str">
        <f t="shared" ref="C16:H16" si="0">IF(SUM(C11:C15)&gt;0,SUM(C11:C15),"")</f>
        <v/>
      </c>
      <c r="D16" s="55" t="str">
        <f t="shared" si="0"/>
        <v/>
      </c>
      <c r="E16" s="56" t="str">
        <f t="shared" si="0"/>
        <v/>
      </c>
      <c r="F16" s="56" t="str">
        <f t="shared" si="0"/>
        <v/>
      </c>
      <c r="G16" s="56" t="str">
        <f t="shared" si="0"/>
        <v/>
      </c>
      <c r="H16" s="57" t="str">
        <f t="shared" si="0"/>
        <v/>
      </c>
      <c r="I16" s="82"/>
      <c r="J16" s="82"/>
      <c r="K16" s="6"/>
    </row>
    <row r="17" spans="1:12" ht="12.75" customHeight="1" x14ac:dyDescent="0.2">
      <c r="A17" s="253" t="s">
        <v>74</v>
      </c>
      <c r="B17" s="64" t="s">
        <v>306</v>
      </c>
      <c r="C17" s="80"/>
      <c r="D17" s="80"/>
      <c r="E17" s="79"/>
      <c r="F17" s="88"/>
      <c r="G17" s="79"/>
      <c r="H17" s="80"/>
      <c r="I17" s="82" t="str">
        <f t="shared" ref="I17:I24" si="1">IF(OR(H17&gt;G17,F17&gt;E17),"Die Versorgerwechsel sind in die Zu- bzw. Abgänge einzurechnen. ","")</f>
        <v/>
      </c>
      <c r="J17" s="82" t="str">
        <f t="shared" ref="J17:J24" si="2">IF(C17&gt;D17,"Die Anzahl der Endverbraucher ist größer als die Anzahl der Zählpunkte. ","")</f>
        <v/>
      </c>
      <c r="K17" s="6"/>
    </row>
    <row r="18" spans="1:12" ht="12.75" customHeight="1" x14ac:dyDescent="0.2">
      <c r="A18" s="252"/>
      <c r="B18" s="65" t="s">
        <v>307</v>
      </c>
      <c r="C18" s="80"/>
      <c r="D18" s="80"/>
      <c r="E18" s="79"/>
      <c r="F18" s="88"/>
      <c r="G18" s="79"/>
      <c r="H18" s="80"/>
      <c r="I18" s="82" t="str">
        <f t="shared" si="1"/>
        <v/>
      </c>
      <c r="J18" s="82" t="str">
        <f t="shared" si="2"/>
        <v/>
      </c>
      <c r="K18" s="6"/>
    </row>
    <row r="19" spans="1:12" ht="12.75" customHeight="1" x14ac:dyDescent="0.2">
      <c r="A19" s="252"/>
      <c r="B19" s="65" t="s">
        <v>308</v>
      </c>
      <c r="C19" s="80"/>
      <c r="D19" s="80"/>
      <c r="E19" s="79"/>
      <c r="F19" s="88"/>
      <c r="G19" s="79"/>
      <c r="H19" s="80"/>
      <c r="I19" s="82" t="str">
        <f t="shared" si="1"/>
        <v/>
      </c>
      <c r="J19" s="82" t="str">
        <f t="shared" si="2"/>
        <v/>
      </c>
      <c r="K19" s="6"/>
    </row>
    <row r="20" spans="1:12" ht="12.75" customHeight="1" x14ac:dyDescent="0.2">
      <c r="A20" s="252"/>
      <c r="B20" s="65" t="s">
        <v>309</v>
      </c>
      <c r="C20" s="80"/>
      <c r="D20" s="80"/>
      <c r="E20" s="79"/>
      <c r="F20" s="88"/>
      <c r="G20" s="79"/>
      <c r="H20" s="80"/>
      <c r="I20" s="82" t="str">
        <f t="shared" si="1"/>
        <v/>
      </c>
      <c r="J20" s="82" t="str">
        <f t="shared" si="2"/>
        <v/>
      </c>
      <c r="K20" s="6"/>
    </row>
    <row r="21" spans="1:12" ht="12.75" customHeight="1" x14ac:dyDescent="0.2">
      <c r="A21" s="252"/>
      <c r="B21" s="65" t="s">
        <v>310</v>
      </c>
      <c r="C21" s="80"/>
      <c r="D21" s="80"/>
      <c r="E21" s="79"/>
      <c r="F21" s="88"/>
      <c r="G21" s="79"/>
      <c r="H21" s="80"/>
      <c r="I21" s="82" t="str">
        <f t="shared" si="1"/>
        <v/>
      </c>
      <c r="J21" s="82" t="str">
        <f t="shared" si="2"/>
        <v/>
      </c>
      <c r="K21" s="6"/>
    </row>
    <row r="22" spans="1:12" ht="12.75" customHeight="1" x14ac:dyDescent="0.2">
      <c r="A22" s="252"/>
      <c r="B22" s="66" t="s">
        <v>311</v>
      </c>
      <c r="C22" s="80"/>
      <c r="D22" s="80"/>
      <c r="E22" s="79"/>
      <c r="F22" s="88"/>
      <c r="G22" s="79"/>
      <c r="H22" s="80"/>
      <c r="I22" s="82" t="str">
        <f t="shared" si="1"/>
        <v/>
      </c>
      <c r="J22" s="82" t="str">
        <f t="shared" si="2"/>
        <v/>
      </c>
      <c r="K22" s="6"/>
    </row>
    <row r="23" spans="1:12" ht="12.75" customHeight="1" x14ac:dyDescent="0.2">
      <c r="A23" s="252"/>
      <c r="B23" s="66" t="s">
        <v>312</v>
      </c>
      <c r="C23" s="80"/>
      <c r="D23" s="80"/>
      <c r="E23" s="79"/>
      <c r="F23" s="88"/>
      <c r="G23" s="79"/>
      <c r="H23" s="80"/>
      <c r="I23" s="82" t="str">
        <f t="shared" si="1"/>
        <v/>
      </c>
      <c r="J23" s="82" t="str">
        <f t="shared" si="2"/>
        <v/>
      </c>
      <c r="K23" s="6"/>
      <c r="L23" s="58"/>
    </row>
    <row r="24" spans="1:12" x14ac:dyDescent="0.2">
      <c r="A24" s="252"/>
      <c r="B24" s="65" t="s">
        <v>313</v>
      </c>
      <c r="C24" s="80"/>
      <c r="D24" s="80"/>
      <c r="E24" s="79"/>
      <c r="F24" s="88"/>
      <c r="G24" s="79"/>
      <c r="H24" s="80"/>
      <c r="I24" s="82" t="str">
        <f t="shared" si="1"/>
        <v/>
      </c>
      <c r="J24" s="82" t="str">
        <f t="shared" si="2"/>
        <v/>
      </c>
      <c r="K24" s="6"/>
    </row>
    <row r="25" spans="1:12" x14ac:dyDescent="0.2">
      <c r="A25" s="254"/>
      <c r="B25" s="67" t="s">
        <v>73</v>
      </c>
      <c r="C25" s="57" t="str">
        <f>IF(SUM(C17:C24)&gt;0,SUM(C17:C24),"")</f>
        <v/>
      </c>
      <c r="D25" s="55" t="str">
        <f>IF(SUM(D17:D24)&gt;0,SUM(D17:D24),"")</f>
        <v/>
      </c>
      <c r="E25" s="56" t="str">
        <f>IF(SUM(E17:E24)&gt;0,SUM(E17:E24),"")</f>
        <v/>
      </c>
      <c r="F25" s="56" t="str">
        <f t="shared" ref="F25" si="3">IF(SUM(F17:F24)&gt;0,SUM(F17:F24),"")</f>
        <v/>
      </c>
      <c r="G25" s="56" t="str">
        <f>IF(SUM(G17:G24)&gt;0,SUM(G17:G24),"")</f>
        <v/>
      </c>
      <c r="H25" s="57" t="str">
        <f>IF(SUM(H17:H24)&gt;0,SUM(H17:H24),"")</f>
        <v/>
      </c>
      <c r="I25" s="82"/>
      <c r="J25" s="82"/>
      <c r="K25" s="6"/>
    </row>
    <row r="26" spans="1:12" x14ac:dyDescent="0.2">
      <c r="A26" s="59" t="s">
        <v>269</v>
      </c>
      <c r="B26" s="60"/>
      <c r="C26" s="57" t="str">
        <f>IF(SUM(C16,C25)&gt;0,SUM(C16,C25),"")</f>
        <v/>
      </c>
      <c r="D26" s="55" t="str">
        <f>IF(SUM(D16,D25)&gt;0,SUM(D16,D25),"")</f>
        <v/>
      </c>
      <c r="E26" s="56" t="str">
        <f>IF(SUM(E16,E25)&gt;0,SUM(E16,E25),"")</f>
        <v/>
      </c>
      <c r="F26" s="56" t="str">
        <f t="shared" ref="F26" si="4">IF(SUM(F16,F25)&gt;0,SUM(F16,F25),"")</f>
        <v/>
      </c>
      <c r="G26" s="56" t="str">
        <f>IF(SUM(G16,G25)&gt;0,SUM(G16,G25),"")</f>
        <v/>
      </c>
      <c r="H26" s="57" t="str">
        <f>IF(SUM(H16,H25)&gt;0,SUM(H16,H25),"")</f>
        <v/>
      </c>
      <c r="I26" s="82"/>
      <c r="J26" s="82"/>
      <c r="K26" s="6"/>
    </row>
  </sheetData>
  <sheetProtection algorithmName="SHA-512" hashValue="4qVChjPlt3UH4Z3MxpSber8PzjzGmVIxUh2VqJSt+skhUsTR0waQuIq/UNDHQig2pVdAcm43WqH7Vv5KiDiOrQ==" saltValue="CqIl3Uimrozw33h3PfF8LA==" spinCount="100000" sheet="1" formatCells="0" formatColumns="0" formatRows="0"/>
  <mergeCells count="6">
    <mergeCell ref="D8:H8"/>
    <mergeCell ref="A4:C4"/>
    <mergeCell ref="A11:A16"/>
    <mergeCell ref="A17:A25"/>
    <mergeCell ref="A6:B6"/>
    <mergeCell ref="A8:B10"/>
  </mergeCells>
  <conditionalFormatting sqref="C11:C15 C17:C24">
    <cfRule type="expression" dxfId="7" priority="184">
      <formula>AND(C11&lt;1,D11&gt;0)</formula>
    </cfRule>
  </conditionalFormatting>
  <conditionalFormatting sqref="D17:D24 D11:D15">
    <cfRule type="expression" dxfId="6" priority="189">
      <formula>AND(D11&lt;1,C11&gt;0)</formula>
    </cfRule>
  </conditionalFormatting>
  <conditionalFormatting sqref="E17:E24 E11:E15">
    <cfRule type="expression" dxfId="5" priority="188">
      <formula>AND(E11&lt;1,F11&gt;0)</formula>
    </cfRule>
  </conditionalFormatting>
  <conditionalFormatting sqref="G17:G24 G11:G15">
    <cfRule type="expression" dxfId="4" priority="6">
      <formula>AND(G11&lt;1,H11&gt;0)</formula>
    </cfRule>
  </conditionalFormatting>
  <dataValidations count="1">
    <dataValidation type="whole" allowBlank="1" showInputMessage="1" showErrorMessage="1" sqref="C11:H26" xr:uid="{000ABC83-429C-47D1-9687-C038743274D4}">
      <formula1>0</formula1>
      <formula2>80000000</formula2>
    </dataValidation>
  </dataValidations>
  <pageMargins left="0.78740157499999996" right="0.78740157499999996" top="0.984251969" bottom="0.984251969" header="0.4921259845" footer="0.4921259845"/>
  <pageSetup paperSize="9" scale="66"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 id="{3968EB4C-B5F5-4766-B476-D7FAD3DD606D}">
            <xm:f>AND(G11&lt;1,JJ_Abg!F11&gt;0)</xm:f>
            <x14:dxf>
              <fill>
                <patternFill>
                  <bgColor rgb="FFFF6969"/>
                </patternFill>
              </fill>
            </x14:dxf>
          </x14:cfRule>
          <xm:sqref>G17:G24 G11:G15</xm:sqref>
        </x14:conditionalFormatting>
        <x14:conditionalFormatting xmlns:xm="http://schemas.microsoft.com/office/excel/2006/main">
          <x14:cfRule type="expression" priority="5" id="{23911267-EA7C-4C79-A3D7-CCB874728409}">
            <xm:f>AND(E11&lt;1,JJ_Abg!D11&gt;0)</xm:f>
            <x14:dxf>
              <fill>
                <patternFill>
                  <bgColor rgb="FFFF6969"/>
                </patternFill>
              </fill>
            </x14:dxf>
          </x14:cfRule>
          <xm:sqref>E17:E24 E11:E15</xm:sqref>
        </x14:conditionalFormatting>
        <x14:conditionalFormatting xmlns:xm="http://schemas.microsoft.com/office/excel/2006/main">
          <x14:cfRule type="expression" priority="3" id="{74F33E3E-2AA9-49B7-9E9D-68F48FD225CF}">
            <xm:f>AND(F11&lt;1,JJ_Abg!E11&gt;0)</xm:f>
            <x14:dxf>
              <fill>
                <patternFill>
                  <bgColor rgb="FFFF6969"/>
                </patternFill>
              </fill>
            </x14:dxf>
          </x14:cfRule>
          <xm:sqref>F17:F24 F11:F15</xm:sqref>
        </x14:conditionalFormatting>
        <x14:conditionalFormatting xmlns:xm="http://schemas.microsoft.com/office/excel/2006/main">
          <x14:cfRule type="expression" priority="1" id="{9173D030-A144-4F0C-B5B7-7D7B425A6172}">
            <xm:f>AND(H11&lt;1,JJ_Abg!G11&gt;0)</xm:f>
            <x14:dxf>
              <fill>
                <patternFill>
                  <bgColor rgb="FFFF6969"/>
                </patternFill>
              </fill>
            </x14:dxf>
          </x14:cfRule>
          <xm:sqref>H17:H24 H11:H15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1:L235"/>
  <sheetViews>
    <sheetView showGridLines="0" workbookViewId="0">
      <pane ySplit="10" topLeftCell="A11" activePane="bottomLeft" state="frozen"/>
      <selection pane="bottomLeft"/>
    </sheetView>
  </sheetViews>
  <sheetFormatPr baseColWidth="10" defaultColWidth="10.5703125" defaultRowHeight="12.75" x14ac:dyDescent="0.2"/>
  <cols>
    <col min="1" max="1" width="80.5703125" style="2" customWidth="1"/>
    <col min="2" max="2" width="15.5703125" style="37" customWidth="1"/>
    <col min="3" max="3" width="10.5703125" style="6" customWidth="1"/>
    <col min="4" max="16384" width="10.5703125" style="2"/>
  </cols>
  <sheetData>
    <row r="1" spans="1:12" x14ac:dyDescent="0.2">
      <c r="A1" s="1"/>
      <c r="C1" s="1"/>
      <c r="D1" s="1"/>
      <c r="E1" s="1"/>
      <c r="J1" s="6"/>
      <c r="K1" s="8"/>
      <c r="L1" s="8"/>
    </row>
    <row r="2" spans="1:12" ht="20.100000000000001" customHeight="1" x14ac:dyDescent="0.2">
      <c r="A2" s="1"/>
      <c r="C2" s="1"/>
      <c r="D2" s="1"/>
      <c r="E2" s="1"/>
      <c r="J2" s="6"/>
      <c r="K2" s="8"/>
      <c r="L2" s="8"/>
    </row>
    <row r="3" spans="1:12" ht="20.100000000000001" customHeight="1" x14ac:dyDescent="0.2">
      <c r="A3" s="1"/>
      <c r="C3" s="1"/>
      <c r="D3" s="1"/>
      <c r="E3" s="1"/>
      <c r="J3" s="6"/>
      <c r="K3" s="8"/>
      <c r="L3" s="8"/>
    </row>
    <row r="4" spans="1:12" x14ac:dyDescent="0.2">
      <c r="A4" s="3" t="s">
        <v>0</v>
      </c>
    </row>
    <row r="5" spans="1:12" ht="12.75" customHeight="1" x14ac:dyDescent="0.2"/>
    <row r="9" spans="1:12" x14ac:dyDescent="0.2">
      <c r="A9" s="224" t="s">
        <v>79</v>
      </c>
      <c r="B9" s="262" t="s">
        <v>15</v>
      </c>
      <c r="C9" s="33" t="s">
        <v>77</v>
      </c>
    </row>
    <row r="10" spans="1:12" x14ac:dyDescent="0.2">
      <c r="A10" s="261"/>
      <c r="B10" s="219"/>
    </row>
    <row r="11" spans="1:12" x14ac:dyDescent="0.2">
      <c r="A11" s="91" t="s">
        <v>80</v>
      </c>
      <c r="B11" s="92" t="s">
        <v>128</v>
      </c>
    </row>
    <row r="12" spans="1:12" x14ac:dyDescent="0.2">
      <c r="A12" s="49" t="s">
        <v>81</v>
      </c>
      <c r="B12" s="93" t="s">
        <v>129</v>
      </c>
    </row>
    <row r="13" spans="1:12" x14ac:dyDescent="0.2">
      <c r="A13" s="49" t="s">
        <v>16</v>
      </c>
      <c r="B13" s="93" t="s">
        <v>130</v>
      </c>
    </row>
    <row r="14" spans="1:12" x14ac:dyDescent="0.2">
      <c r="A14" s="49" t="s">
        <v>17</v>
      </c>
      <c r="B14" s="93" t="s">
        <v>131</v>
      </c>
    </row>
    <row r="15" spans="1:12" x14ac:dyDescent="0.2">
      <c r="A15" s="49" t="s">
        <v>335</v>
      </c>
      <c r="B15" s="93" t="s">
        <v>132</v>
      </c>
    </row>
    <row r="16" spans="1:12" x14ac:dyDescent="0.2">
      <c r="A16" s="49" t="s">
        <v>408</v>
      </c>
      <c r="B16" s="93" t="s">
        <v>409</v>
      </c>
    </row>
    <row r="17" spans="1:2" x14ac:dyDescent="0.2">
      <c r="A17" s="49" t="s">
        <v>82</v>
      </c>
      <c r="B17" s="93" t="s">
        <v>133</v>
      </c>
    </row>
    <row r="18" spans="1:2" x14ac:dyDescent="0.2">
      <c r="A18" s="49" t="s">
        <v>390</v>
      </c>
      <c r="B18" s="93" t="s">
        <v>297</v>
      </c>
    </row>
    <row r="19" spans="1:2" x14ac:dyDescent="0.2">
      <c r="A19" s="49" t="s">
        <v>18</v>
      </c>
      <c r="B19" s="93" t="s">
        <v>134</v>
      </c>
    </row>
    <row r="20" spans="1:2" x14ac:dyDescent="0.2">
      <c r="A20" s="49" t="s">
        <v>484</v>
      </c>
      <c r="B20" s="93" t="s">
        <v>166</v>
      </c>
    </row>
    <row r="21" spans="1:2" x14ac:dyDescent="0.2">
      <c r="A21" s="49" t="s">
        <v>418</v>
      </c>
      <c r="B21" s="93" t="s">
        <v>135</v>
      </c>
    </row>
    <row r="22" spans="1:2" x14ac:dyDescent="0.2">
      <c r="A22" s="49" t="s">
        <v>19</v>
      </c>
      <c r="B22" s="93" t="s">
        <v>137</v>
      </c>
    </row>
    <row r="23" spans="1:2" x14ac:dyDescent="0.2">
      <c r="A23" s="49" t="s">
        <v>290</v>
      </c>
      <c r="B23" s="93" t="s">
        <v>298</v>
      </c>
    </row>
    <row r="24" spans="1:2" x14ac:dyDescent="0.2">
      <c r="A24" s="49" t="s">
        <v>291</v>
      </c>
      <c r="B24" s="93" t="s">
        <v>138</v>
      </c>
    </row>
    <row r="25" spans="1:2" x14ac:dyDescent="0.2">
      <c r="A25" s="49" t="s">
        <v>336</v>
      </c>
      <c r="B25" s="93" t="s">
        <v>139</v>
      </c>
    </row>
    <row r="26" spans="1:2" x14ac:dyDescent="0.2">
      <c r="A26" s="49" t="s">
        <v>20</v>
      </c>
      <c r="B26" s="93" t="s">
        <v>141</v>
      </c>
    </row>
    <row r="27" spans="1:2" x14ac:dyDescent="0.2">
      <c r="A27" s="49" t="s">
        <v>21</v>
      </c>
      <c r="B27" s="93" t="s">
        <v>142</v>
      </c>
    </row>
    <row r="28" spans="1:2" x14ac:dyDescent="0.2">
      <c r="A28" s="49" t="s">
        <v>337</v>
      </c>
      <c r="B28" s="93" t="s">
        <v>147</v>
      </c>
    </row>
    <row r="29" spans="1:2" x14ac:dyDescent="0.2">
      <c r="A29" s="49" t="s">
        <v>83</v>
      </c>
      <c r="B29" s="93" t="s">
        <v>143</v>
      </c>
    </row>
    <row r="30" spans="1:2" x14ac:dyDescent="0.2">
      <c r="A30" s="49" t="s">
        <v>22</v>
      </c>
      <c r="B30" s="93" t="s">
        <v>145</v>
      </c>
    </row>
    <row r="31" spans="1:2" x14ac:dyDescent="0.2">
      <c r="A31" s="49" t="s">
        <v>338</v>
      </c>
      <c r="B31" s="93" t="s">
        <v>184</v>
      </c>
    </row>
    <row r="32" spans="1:2" x14ac:dyDescent="0.2">
      <c r="A32" s="49" t="s">
        <v>23</v>
      </c>
      <c r="B32" s="93" t="s">
        <v>148</v>
      </c>
    </row>
    <row r="33" spans="1:2" x14ac:dyDescent="0.2">
      <c r="A33" s="49" t="s">
        <v>84</v>
      </c>
      <c r="B33" s="93" t="s">
        <v>149</v>
      </c>
    </row>
    <row r="34" spans="1:2" x14ac:dyDescent="0.2">
      <c r="A34" s="49" t="s">
        <v>410</v>
      </c>
      <c r="B34" s="93" t="s">
        <v>150</v>
      </c>
    </row>
    <row r="35" spans="1:2" x14ac:dyDescent="0.2">
      <c r="A35" s="49" t="s">
        <v>339</v>
      </c>
      <c r="B35" s="93" t="s">
        <v>151</v>
      </c>
    </row>
    <row r="36" spans="1:2" x14ac:dyDescent="0.2">
      <c r="A36" s="49" t="s">
        <v>24</v>
      </c>
      <c r="B36" s="93" t="s">
        <v>152</v>
      </c>
    </row>
    <row r="37" spans="1:2" x14ac:dyDescent="0.2">
      <c r="A37" s="49" t="s">
        <v>340</v>
      </c>
      <c r="B37" s="93" t="s">
        <v>155</v>
      </c>
    </row>
    <row r="38" spans="1:2" x14ac:dyDescent="0.2">
      <c r="A38" s="49" t="s">
        <v>25</v>
      </c>
      <c r="B38" s="93" t="s">
        <v>156</v>
      </c>
    </row>
    <row r="39" spans="1:2" x14ac:dyDescent="0.2">
      <c r="A39" s="49" t="s">
        <v>341</v>
      </c>
      <c r="B39" s="93" t="s">
        <v>146</v>
      </c>
    </row>
    <row r="40" spans="1:2" x14ac:dyDescent="0.2">
      <c r="A40" s="49" t="s">
        <v>85</v>
      </c>
      <c r="B40" s="93" t="s">
        <v>157</v>
      </c>
    </row>
    <row r="41" spans="1:2" x14ac:dyDescent="0.2">
      <c r="A41" s="49" t="s">
        <v>342</v>
      </c>
      <c r="B41" s="93" t="s">
        <v>153</v>
      </c>
    </row>
    <row r="42" spans="1:2" x14ac:dyDescent="0.2">
      <c r="A42" s="49" t="s">
        <v>391</v>
      </c>
      <c r="B42" s="93" t="s">
        <v>419</v>
      </c>
    </row>
    <row r="43" spans="1:2" x14ac:dyDescent="0.2">
      <c r="A43" s="49" t="s">
        <v>343</v>
      </c>
      <c r="B43" s="93" t="s">
        <v>158</v>
      </c>
    </row>
    <row r="44" spans="1:2" x14ac:dyDescent="0.2">
      <c r="A44" s="49" t="s">
        <v>26</v>
      </c>
      <c r="B44" s="93" t="s">
        <v>159</v>
      </c>
    </row>
    <row r="45" spans="1:2" x14ac:dyDescent="0.2">
      <c r="A45" s="49" t="s">
        <v>86</v>
      </c>
      <c r="B45" s="93" t="s">
        <v>160</v>
      </c>
    </row>
    <row r="46" spans="1:2" x14ac:dyDescent="0.2">
      <c r="A46" s="49" t="s">
        <v>344</v>
      </c>
      <c r="B46" s="93" t="s">
        <v>161</v>
      </c>
    </row>
    <row r="47" spans="1:2" x14ac:dyDescent="0.2">
      <c r="A47" s="49" t="s">
        <v>406</v>
      </c>
      <c r="B47" s="93" t="s">
        <v>162</v>
      </c>
    </row>
    <row r="48" spans="1:2" x14ac:dyDescent="0.2">
      <c r="A48" s="49" t="s">
        <v>420</v>
      </c>
      <c r="B48" s="93" t="s">
        <v>163</v>
      </c>
    </row>
    <row r="49" spans="1:2" x14ac:dyDescent="0.2">
      <c r="A49" s="49" t="s">
        <v>392</v>
      </c>
      <c r="B49" s="93" t="s">
        <v>165</v>
      </c>
    </row>
    <row r="50" spans="1:2" x14ac:dyDescent="0.2">
      <c r="A50" s="49" t="s">
        <v>421</v>
      </c>
      <c r="B50" s="93" t="s">
        <v>164</v>
      </c>
    </row>
    <row r="51" spans="1:2" x14ac:dyDescent="0.2">
      <c r="A51" s="49" t="s">
        <v>345</v>
      </c>
      <c r="B51" s="93" t="s">
        <v>167</v>
      </c>
    </row>
    <row r="52" spans="1:2" x14ac:dyDescent="0.2">
      <c r="A52" s="49" t="s">
        <v>27</v>
      </c>
      <c r="B52" s="93" t="s">
        <v>168</v>
      </c>
    </row>
    <row r="53" spans="1:2" x14ac:dyDescent="0.2">
      <c r="A53" s="49" t="s">
        <v>28</v>
      </c>
      <c r="B53" s="93" t="s">
        <v>169</v>
      </c>
    </row>
    <row r="54" spans="1:2" x14ac:dyDescent="0.2">
      <c r="A54" s="49" t="s">
        <v>87</v>
      </c>
      <c r="B54" s="93" t="s">
        <v>170</v>
      </c>
    </row>
    <row r="55" spans="1:2" x14ac:dyDescent="0.2">
      <c r="A55" s="49" t="s">
        <v>88</v>
      </c>
      <c r="B55" s="93" t="s">
        <v>171</v>
      </c>
    </row>
    <row r="56" spans="1:2" x14ac:dyDescent="0.2">
      <c r="A56" s="49" t="s">
        <v>89</v>
      </c>
      <c r="B56" s="93" t="s">
        <v>172</v>
      </c>
    </row>
    <row r="57" spans="1:2" x14ac:dyDescent="0.2">
      <c r="A57" s="49" t="s">
        <v>90</v>
      </c>
      <c r="B57" s="93" t="s">
        <v>173</v>
      </c>
    </row>
    <row r="58" spans="1:2" x14ac:dyDescent="0.2">
      <c r="A58" s="49" t="s">
        <v>91</v>
      </c>
      <c r="B58" s="93" t="s">
        <v>174</v>
      </c>
    </row>
    <row r="59" spans="1:2" x14ac:dyDescent="0.2">
      <c r="A59" s="49" t="s">
        <v>92</v>
      </c>
      <c r="B59" s="93" t="s">
        <v>175</v>
      </c>
    </row>
    <row r="60" spans="1:2" x14ac:dyDescent="0.2">
      <c r="A60" s="49" t="s">
        <v>29</v>
      </c>
      <c r="B60" s="93" t="s">
        <v>176</v>
      </c>
    </row>
    <row r="61" spans="1:2" x14ac:dyDescent="0.2">
      <c r="A61" s="49" t="s">
        <v>292</v>
      </c>
      <c r="B61" s="93" t="s">
        <v>196</v>
      </c>
    </row>
    <row r="62" spans="1:2" x14ac:dyDescent="0.2">
      <c r="A62" s="49" t="s">
        <v>274</v>
      </c>
      <c r="B62" s="93" t="s">
        <v>275</v>
      </c>
    </row>
    <row r="63" spans="1:2" x14ac:dyDescent="0.2">
      <c r="A63" s="49" t="s">
        <v>30</v>
      </c>
      <c r="B63" s="93" t="s">
        <v>177</v>
      </c>
    </row>
    <row r="64" spans="1:2" x14ac:dyDescent="0.2">
      <c r="A64" s="49" t="s">
        <v>93</v>
      </c>
      <c r="B64" s="93" t="s">
        <v>178</v>
      </c>
    </row>
    <row r="65" spans="1:2" x14ac:dyDescent="0.2">
      <c r="A65" s="49" t="s">
        <v>31</v>
      </c>
      <c r="B65" s="93" t="s">
        <v>179</v>
      </c>
    </row>
    <row r="66" spans="1:2" x14ac:dyDescent="0.2">
      <c r="A66" s="49" t="s">
        <v>346</v>
      </c>
      <c r="B66" s="93" t="s">
        <v>140</v>
      </c>
    </row>
    <row r="67" spans="1:2" x14ac:dyDescent="0.2">
      <c r="A67" s="49" t="s">
        <v>32</v>
      </c>
      <c r="B67" s="93" t="s">
        <v>180</v>
      </c>
    </row>
    <row r="68" spans="1:2" x14ac:dyDescent="0.2">
      <c r="A68" s="49" t="s">
        <v>347</v>
      </c>
      <c r="B68" s="93" t="s">
        <v>181</v>
      </c>
    </row>
    <row r="69" spans="1:2" x14ac:dyDescent="0.2">
      <c r="A69" s="49" t="s">
        <v>348</v>
      </c>
      <c r="B69" s="93" t="s">
        <v>144</v>
      </c>
    </row>
    <row r="70" spans="1:2" x14ac:dyDescent="0.2">
      <c r="A70" s="49" t="s">
        <v>422</v>
      </c>
      <c r="B70" s="93" t="s">
        <v>209</v>
      </c>
    </row>
    <row r="71" spans="1:2" x14ac:dyDescent="0.2">
      <c r="A71" s="49" t="s">
        <v>33</v>
      </c>
      <c r="B71" s="93" t="s">
        <v>182</v>
      </c>
    </row>
    <row r="72" spans="1:2" x14ac:dyDescent="0.2">
      <c r="A72" s="49" t="s">
        <v>94</v>
      </c>
      <c r="B72" s="93" t="s">
        <v>183</v>
      </c>
    </row>
    <row r="73" spans="1:2" x14ac:dyDescent="0.2">
      <c r="A73" s="49" t="s">
        <v>293</v>
      </c>
      <c r="B73" s="93" t="s">
        <v>185</v>
      </c>
    </row>
    <row r="74" spans="1:2" x14ac:dyDescent="0.2">
      <c r="A74" s="49" t="s">
        <v>34</v>
      </c>
      <c r="B74" s="93" t="s">
        <v>186</v>
      </c>
    </row>
    <row r="75" spans="1:2" x14ac:dyDescent="0.2">
      <c r="A75" s="49" t="s">
        <v>35</v>
      </c>
      <c r="B75" s="93" t="s">
        <v>187</v>
      </c>
    </row>
    <row r="76" spans="1:2" x14ac:dyDescent="0.2">
      <c r="A76" s="49" t="s">
        <v>36</v>
      </c>
      <c r="B76" s="93" t="s">
        <v>188</v>
      </c>
    </row>
    <row r="77" spans="1:2" x14ac:dyDescent="0.2">
      <c r="A77" s="49" t="s">
        <v>37</v>
      </c>
      <c r="B77" s="93" t="s">
        <v>189</v>
      </c>
    </row>
    <row r="78" spans="1:2" x14ac:dyDescent="0.2">
      <c r="A78" s="49" t="s">
        <v>349</v>
      </c>
      <c r="B78" s="93" t="s">
        <v>190</v>
      </c>
    </row>
    <row r="79" spans="1:2" x14ac:dyDescent="0.2">
      <c r="A79" s="49" t="s">
        <v>38</v>
      </c>
      <c r="B79" s="93" t="s">
        <v>191</v>
      </c>
    </row>
    <row r="80" spans="1:2" x14ac:dyDescent="0.2">
      <c r="A80" s="49" t="s">
        <v>95</v>
      </c>
      <c r="B80" s="93" t="s">
        <v>192</v>
      </c>
    </row>
    <row r="81" spans="1:2" x14ac:dyDescent="0.2">
      <c r="A81" s="49" t="s">
        <v>294</v>
      </c>
      <c r="B81" s="93" t="s">
        <v>154</v>
      </c>
    </row>
    <row r="82" spans="1:2" x14ac:dyDescent="0.2">
      <c r="A82" s="49" t="s">
        <v>96</v>
      </c>
      <c r="B82" s="93" t="s">
        <v>193</v>
      </c>
    </row>
    <row r="83" spans="1:2" x14ac:dyDescent="0.2">
      <c r="A83" s="49" t="s">
        <v>350</v>
      </c>
      <c r="B83" s="93" t="s">
        <v>195</v>
      </c>
    </row>
    <row r="84" spans="1:2" x14ac:dyDescent="0.2">
      <c r="A84" s="49" t="s">
        <v>489</v>
      </c>
      <c r="B84" s="93" t="s">
        <v>490</v>
      </c>
    </row>
    <row r="85" spans="1:2" x14ac:dyDescent="0.2">
      <c r="A85" s="49" t="s">
        <v>393</v>
      </c>
      <c r="B85" s="93" t="s">
        <v>394</v>
      </c>
    </row>
    <row r="86" spans="1:2" x14ac:dyDescent="0.2">
      <c r="A86" s="49" t="s">
        <v>351</v>
      </c>
      <c r="B86" s="93" t="s">
        <v>299</v>
      </c>
    </row>
    <row r="87" spans="1:2" x14ac:dyDescent="0.2">
      <c r="A87" s="49" t="s">
        <v>97</v>
      </c>
      <c r="B87" s="93" t="s">
        <v>197</v>
      </c>
    </row>
    <row r="88" spans="1:2" x14ac:dyDescent="0.2">
      <c r="A88" s="49" t="s">
        <v>39</v>
      </c>
      <c r="B88" s="93" t="s">
        <v>198</v>
      </c>
    </row>
    <row r="89" spans="1:2" x14ac:dyDescent="0.2">
      <c r="A89" s="49" t="s">
        <v>407</v>
      </c>
      <c r="B89" s="93" t="s">
        <v>382</v>
      </c>
    </row>
    <row r="90" spans="1:2" x14ac:dyDescent="0.2">
      <c r="A90" s="49" t="s">
        <v>352</v>
      </c>
      <c r="B90" s="93" t="s">
        <v>199</v>
      </c>
    </row>
    <row r="91" spans="1:2" x14ac:dyDescent="0.2">
      <c r="A91" s="49" t="s">
        <v>429</v>
      </c>
      <c r="B91" s="93" t="s">
        <v>136</v>
      </c>
    </row>
    <row r="92" spans="1:2" x14ac:dyDescent="0.2">
      <c r="A92" s="49" t="s">
        <v>276</v>
      </c>
      <c r="B92" s="93" t="s">
        <v>277</v>
      </c>
    </row>
    <row r="93" spans="1:2" x14ac:dyDescent="0.2">
      <c r="A93" s="49" t="s">
        <v>40</v>
      </c>
      <c r="B93" s="93" t="s">
        <v>200</v>
      </c>
    </row>
    <row r="94" spans="1:2" x14ac:dyDescent="0.2">
      <c r="A94" s="49" t="s">
        <v>284</v>
      </c>
      <c r="B94" s="93" t="s">
        <v>285</v>
      </c>
    </row>
    <row r="95" spans="1:2" x14ac:dyDescent="0.2">
      <c r="A95" s="49" t="s">
        <v>423</v>
      </c>
      <c r="B95" s="93" t="s">
        <v>424</v>
      </c>
    </row>
    <row r="96" spans="1:2" x14ac:dyDescent="0.2">
      <c r="A96" s="49" t="s">
        <v>278</v>
      </c>
      <c r="B96" s="93" t="s">
        <v>279</v>
      </c>
    </row>
    <row r="97" spans="1:2" x14ac:dyDescent="0.2">
      <c r="A97" s="49" t="s">
        <v>395</v>
      </c>
      <c r="B97" s="93" t="s">
        <v>244</v>
      </c>
    </row>
    <row r="98" spans="1:2" x14ac:dyDescent="0.2">
      <c r="A98" s="49" t="s">
        <v>396</v>
      </c>
      <c r="B98" s="93" t="s">
        <v>201</v>
      </c>
    </row>
    <row r="99" spans="1:2" x14ac:dyDescent="0.2">
      <c r="A99" s="49" t="s">
        <v>397</v>
      </c>
      <c r="B99" s="93" t="s">
        <v>263</v>
      </c>
    </row>
    <row r="100" spans="1:2" x14ac:dyDescent="0.2">
      <c r="A100" s="49" t="s">
        <v>41</v>
      </c>
      <c r="B100" s="93" t="s">
        <v>202</v>
      </c>
    </row>
    <row r="101" spans="1:2" x14ac:dyDescent="0.2">
      <c r="A101" s="49" t="s">
        <v>42</v>
      </c>
      <c r="B101" s="93" t="s">
        <v>203</v>
      </c>
    </row>
    <row r="102" spans="1:2" x14ac:dyDescent="0.2">
      <c r="A102" s="49" t="s">
        <v>353</v>
      </c>
      <c r="B102" s="93" t="s">
        <v>204</v>
      </c>
    </row>
    <row r="103" spans="1:2" x14ac:dyDescent="0.2">
      <c r="A103" s="49" t="s">
        <v>98</v>
      </c>
      <c r="B103" s="93" t="s">
        <v>205</v>
      </c>
    </row>
    <row r="104" spans="1:2" x14ac:dyDescent="0.2">
      <c r="A104" s="49" t="s">
        <v>280</v>
      </c>
      <c r="B104" s="93" t="s">
        <v>281</v>
      </c>
    </row>
    <row r="105" spans="1:2" x14ac:dyDescent="0.2">
      <c r="A105" s="49" t="s">
        <v>377</v>
      </c>
      <c r="B105" s="93" t="s">
        <v>378</v>
      </c>
    </row>
    <row r="106" spans="1:2" x14ac:dyDescent="0.2">
      <c r="A106" s="49" t="s">
        <v>411</v>
      </c>
      <c r="B106" s="93" t="s">
        <v>412</v>
      </c>
    </row>
    <row r="107" spans="1:2" x14ac:dyDescent="0.2">
      <c r="A107" s="49" t="s">
        <v>99</v>
      </c>
      <c r="B107" s="93" t="s">
        <v>206</v>
      </c>
    </row>
    <row r="108" spans="1:2" x14ac:dyDescent="0.2">
      <c r="A108" s="49" t="s">
        <v>100</v>
      </c>
      <c r="B108" s="93" t="s">
        <v>207</v>
      </c>
    </row>
    <row r="109" spans="1:2" x14ac:dyDescent="0.2">
      <c r="A109" s="49" t="s">
        <v>491</v>
      </c>
      <c r="B109" s="93" t="s">
        <v>208</v>
      </c>
    </row>
    <row r="110" spans="1:2" x14ac:dyDescent="0.2">
      <c r="A110" s="49" t="s">
        <v>101</v>
      </c>
      <c r="B110" s="93" t="s">
        <v>210</v>
      </c>
    </row>
    <row r="111" spans="1:2" x14ac:dyDescent="0.2">
      <c r="A111" s="49" t="s">
        <v>43</v>
      </c>
      <c r="B111" s="93" t="s">
        <v>211</v>
      </c>
    </row>
    <row r="112" spans="1:2" x14ac:dyDescent="0.2">
      <c r="A112" s="49" t="s">
        <v>354</v>
      </c>
      <c r="B112" s="93" t="s">
        <v>212</v>
      </c>
    </row>
    <row r="113" spans="1:2" x14ac:dyDescent="0.2">
      <c r="A113" s="49" t="s">
        <v>102</v>
      </c>
      <c r="B113" s="93" t="s">
        <v>213</v>
      </c>
    </row>
    <row r="114" spans="1:2" x14ac:dyDescent="0.2">
      <c r="A114" s="49" t="s">
        <v>289</v>
      </c>
      <c r="B114" s="93" t="s">
        <v>300</v>
      </c>
    </row>
    <row r="115" spans="1:2" x14ac:dyDescent="0.2">
      <c r="A115" s="49" t="s">
        <v>398</v>
      </c>
      <c r="B115" s="93" t="s">
        <v>215</v>
      </c>
    </row>
    <row r="116" spans="1:2" x14ac:dyDescent="0.2">
      <c r="A116" s="49" t="s">
        <v>355</v>
      </c>
      <c r="B116" s="93" t="s">
        <v>214</v>
      </c>
    </row>
    <row r="117" spans="1:2" x14ac:dyDescent="0.2">
      <c r="A117" s="49" t="s">
        <v>356</v>
      </c>
      <c r="B117" s="93" t="s">
        <v>216</v>
      </c>
    </row>
    <row r="118" spans="1:2" x14ac:dyDescent="0.2">
      <c r="A118" s="49" t="s">
        <v>399</v>
      </c>
      <c r="B118" s="93" t="s">
        <v>217</v>
      </c>
    </row>
    <row r="119" spans="1:2" x14ac:dyDescent="0.2">
      <c r="A119" s="49" t="s">
        <v>379</v>
      </c>
      <c r="B119" s="93" t="s">
        <v>380</v>
      </c>
    </row>
    <row r="120" spans="1:2" x14ac:dyDescent="0.2">
      <c r="A120" s="49" t="s">
        <v>103</v>
      </c>
      <c r="B120" s="93" t="s">
        <v>218</v>
      </c>
    </row>
    <row r="121" spans="1:2" x14ac:dyDescent="0.2">
      <c r="A121" s="49" t="s">
        <v>44</v>
      </c>
      <c r="B121" s="93" t="s">
        <v>220</v>
      </c>
    </row>
    <row r="122" spans="1:2" x14ac:dyDescent="0.2">
      <c r="A122" s="49" t="s">
        <v>286</v>
      </c>
      <c r="B122" s="93" t="s">
        <v>287</v>
      </c>
    </row>
    <row r="123" spans="1:2" x14ac:dyDescent="0.2">
      <c r="A123" s="49" t="s">
        <v>357</v>
      </c>
      <c r="B123" s="93" t="s">
        <v>221</v>
      </c>
    </row>
    <row r="124" spans="1:2" x14ac:dyDescent="0.2">
      <c r="A124" s="49" t="s">
        <v>104</v>
      </c>
      <c r="B124" s="93" t="s">
        <v>222</v>
      </c>
    </row>
    <row r="125" spans="1:2" x14ac:dyDescent="0.2">
      <c r="A125" s="49" t="s">
        <v>105</v>
      </c>
      <c r="B125" s="93" t="s">
        <v>223</v>
      </c>
    </row>
    <row r="126" spans="1:2" x14ac:dyDescent="0.2">
      <c r="A126" s="49" t="s">
        <v>425</v>
      </c>
      <c r="B126" s="93" t="s">
        <v>426</v>
      </c>
    </row>
    <row r="127" spans="1:2" x14ac:dyDescent="0.2">
      <c r="A127" s="49" t="s">
        <v>358</v>
      </c>
      <c r="B127" s="93" t="s">
        <v>224</v>
      </c>
    </row>
    <row r="128" spans="1:2" x14ac:dyDescent="0.2">
      <c r="A128" s="49" t="s">
        <v>106</v>
      </c>
      <c r="B128" s="93" t="s">
        <v>225</v>
      </c>
    </row>
    <row r="129" spans="1:2" x14ac:dyDescent="0.2">
      <c r="A129" s="49" t="s">
        <v>359</v>
      </c>
      <c r="B129" s="93" t="s">
        <v>226</v>
      </c>
    </row>
    <row r="130" spans="1:2" x14ac:dyDescent="0.2">
      <c r="A130" s="49" t="s">
        <v>107</v>
      </c>
      <c r="B130" s="93" t="s">
        <v>227</v>
      </c>
    </row>
    <row r="131" spans="1:2" x14ac:dyDescent="0.2">
      <c r="A131" s="49" t="s">
        <v>108</v>
      </c>
      <c r="B131" s="93" t="s">
        <v>228</v>
      </c>
    </row>
    <row r="132" spans="1:2" x14ac:dyDescent="0.2">
      <c r="A132" s="49" t="s">
        <v>360</v>
      </c>
      <c r="B132" s="93" t="s">
        <v>229</v>
      </c>
    </row>
    <row r="133" spans="1:2" x14ac:dyDescent="0.2">
      <c r="A133" s="49" t="s">
        <v>383</v>
      </c>
      <c r="B133" s="93" t="s">
        <v>384</v>
      </c>
    </row>
    <row r="134" spans="1:2" x14ac:dyDescent="0.2">
      <c r="A134" s="49" t="s">
        <v>109</v>
      </c>
      <c r="B134" s="93" t="s">
        <v>230</v>
      </c>
    </row>
    <row r="135" spans="1:2" x14ac:dyDescent="0.2">
      <c r="A135" s="49" t="s">
        <v>361</v>
      </c>
      <c r="B135" s="93" t="s">
        <v>259</v>
      </c>
    </row>
    <row r="136" spans="1:2" x14ac:dyDescent="0.2">
      <c r="A136" s="49" t="s">
        <v>45</v>
      </c>
      <c r="B136" s="93" t="s">
        <v>231</v>
      </c>
    </row>
    <row r="137" spans="1:2" x14ac:dyDescent="0.2">
      <c r="A137" s="49" t="s">
        <v>400</v>
      </c>
      <c r="B137" s="93" t="s">
        <v>219</v>
      </c>
    </row>
    <row r="138" spans="1:2" x14ac:dyDescent="0.2">
      <c r="A138" s="49" t="s">
        <v>385</v>
      </c>
      <c r="B138" s="93" t="s">
        <v>386</v>
      </c>
    </row>
    <row r="139" spans="1:2" x14ac:dyDescent="0.2">
      <c r="A139" s="49" t="s">
        <v>110</v>
      </c>
      <c r="B139" s="93" t="s">
        <v>232</v>
      </c>
    </row>
    <row r="140" spans="1:2" x14ac:dyDescent="0.2">
      <c r="A140" s="49" t="s">
        <v>46</v>
      </c>
      <c r="B140" s="93" t="s">
        <v>233</v>
      </c>
    </row>
    <row r="141" spans="1:2" x14ac:dyDescent="0.2">
      <c r="A141" s="49" t="s">
        <v>111</v>
      </c>
      <c r="B141" s="93" t="s">
        <v>234</v>
      </c>
    </row>
    <row r="142" spans="1:2" x14ac:dyDescent="0.2">
      <c r="A142" s="49" t="s">
        <v>112</v>
      </c>
      <c r="B142" s="93" t="s">
        <v>235</v>
      </c>
    </row>
    <row r="143" spans="1:2" x14ac:dyDescent="0.2">
      <c r="A143" s="49" t="s">
        <v>486</v>
      </c>
      <c r="B143" s="93" t="s">
        <v>487</v>
      </c>
    </row>
    <row r="144" spans="1:2" x14ac:dyDescent="0.2">
      <c r="A144" s="49" t="s">
        <v>413</v>
      </c>
      <c r="B144" s="93" t="s">
        <v>414</v>
      </c>
    </row>
    <row r="145" spans="1:2" x14ac:dyDescent="0.2">
      <c r="A145" s="49" t="s">
        <v>295</v>
      </c>
      <c r="B145" s="93" t="s">
        <v>236</v>
      </c>
    </row>
    <row r="146" spans="1:2" x14ac:dyDescent="0.2">
      <c r="A146" s="49" t="s">
        <v>113</v>
      </c>
      <c r="B146" s="93" t="s">
        <v>237</v>
      </c>
    </row>
    <row r="147" spans="1:2" x14ac:dyDescent="0.2">
      <c r="A147" s="49" t="s">
        <v>362</v>
      </c>
      <c r="B147" s="93" t="s">
        <v>363</v>
      </c>
    </row>
    <row r="148" spans="1:2" x14ac:dyDescent="0.2">
      <c r="A148" s="49" t="s">
        <v>364</v>
      </c>
      <c r="B148" s="93" t="s">
        <v>238</v>
      </c>
    </row>
    <row r="149" spans="1:2" x14ac:dyDescent="0.2">
      <c r="A149" s="49" t="s">
        <v>47</v>
      </c>
      <c r="B149" s="93" t="s">
        <v>239</v>
      </c>
    </row>
    <row r="150" spans="1:2" x14ac:dyDescent="0.2">
      <c r="A150" s="49" t="s">
        <v>485</v>
      </c>
      <c r="B150" s="93" t="s">
        <v>240</v>
      </c>
    </row>
    <row r="151" spans="1:2" x14ac:dyDescent="0.2">
      <c r="A151" s="49" t="s">
        <v>401</v>
      </c>
      <c r="B151" s="93" t="s">
        <v>402</v>
      </c>
    </row>
    <row r="152" spans="1:2" x14ac:dyDescent="0.2">
      <c r="A152" s="49" t="s">
        <v>114</v>
      </c>
      <c r="B152" s="93" t="s">
        <v>241</v>
      </c>
    </row>
    <row r="153" spans="1:2" x14ac:dyDescent="0.2">
      <c r="A153" s="49" t="s">
        <v>48</v>
      </c>
      <c r="B153" s="93" t="s">
        <v>242</v>
      </c>
    </row>
    <row r="154" spans="1:2" x14ac:dyDescent="0.2">
      <c r="A154" s="49" t="s">
        <v>49</v>
      </c>
      <c r="B154" s="93" t="s">
        <v>243</v>
      </c>
    </row>
    <row r="155" spans="1:2" x14ac:dyDescent="0.2">
      <c r="A155" s="49" t="s">
        <v>115</v>
      </c>
      <c r="B155" s="93" t="s">
        <v>245</v>
      </c>
    </row>
    <row r="156" spans="1:2" x14ac:dyDescent="0.2">
      <c r="A156" s="49" t="s">
        <v>50</v>
      </c>
      <c r="B156" s="93" t="s">
        <v>246</v>
      </c>
    </row>
    <row r="157" spans="1:2" x14ac:dyDescent="0.2">
      <c r="A157" s="49" t="s">
        <v>51</v>
      </c>
      <c r="B157" s="93" t="s">
        <v>247</v>
      </c>
    </row>
    <row r="158" spans="1:2" x14ac:dyDescent="0.2">
      <c r="A158" s="49" t="s">
        <v>52</v>
      </c>
      <c r="B158" s="93" t="s">
        <v>248</v>
      </c>
    </row>
    <row r="159" spans="1:2" x14ac:dyDescent="0.2">
      <c r="A159" s="49" t="s">
        <v>53</v>
      </c>
      <c r="B159" s="93" t="s">
        <v>249</v>
      </c>
    </row>
    <row r="160" spans="1:2" x14ac:dyDescent="0.2">
      <c r="A160" s="49" t="s">
        <v>116</v>
      </c>
      <c r="B160" s="93" t="s">
        <v>250</v>
      </c>
    </row>
    <row r="161" spans="1:2" x14ac:dyDescent="0.2">
      <c r="A161" s="49" t="s">
        <v>117</v>
      </c>
      <c r="B161" s="93" t="s">
        <v>251</v>
      </c>
    </row>
    <row r="162" spans="1:2" x14ac:dyDescent="0.2">
      <c r="A162" s="49" t="s">
        <v>118</v>
      </c>
      <c r="B162" s="93" t="s">
        <v>252</v>
      </c>
    </row>
    <row r="163" spans="1:2" x14ac:dyDescent="0.2">
      <c r="A163" s="49" t="s">
        <v>119</v>
      </c>
      <c r="B163" s="93" t="s">
        <v>253</v>
      </c>
    </row>
    <row r="164" spans="1:2" x14ac:dyDescent="0.2">
      <c r="A164" s="49" t="s">
        <v>365</v>
      </c>
      <c r="B164" s="93" t="s">
        <v>254</v>
      </c>
    </row>
    <row r="165" spans="1:2" x14ac:dyDescent="0.2">
      <c r="A165" s="49" t="s">
        <v>54</v>
      </c>
      <c r="B165" s="93" t="s">
        <v>255</v>
      </c>
    </row>
    <row r="166" spans="1:2" x14ac:dyDescent="0.2">
      <c r="A166" s="49" t="s">
        <v>366</v>
      </c>
      <c r="B166" s="93" t="s">
        <v>256</v>
      </c>
    </row>
    <row r="167" spans="1:2" x14ac:dyDescent="0.2">
      <c r="A167" s="49" t="s">
        <v>120</v>
      </c>
      <c r="B167" s="93" t="s">
        <v>257</v>
      </c>
    </row>
    <row r="168" spans="1:2" x14ac:dyDescent="0.2">
      <c r="A168" s="49" t="s">
        <v>282</v>
      </c>
      <c r="B168" s="93" t="s">
        <v>283</v>
      </c>
    </row>
    <row r="169" spans="1:2" x14ac:dyDescent="0.2">
      <c r="A169" s="49" t="s">
        <v>403</v>
      </c>
      <c r="B169" s="93" t="s">
        <v>404</v>
      </c>
    </row>
    <row r="170" spans="1:2" x14ac:dyDescent="0.2">
      <c r="A170" s="49" t="s">
        <v>121</v>
      </c>
      <c r="B170" s="93" t="s">
        <v>258</v>
      </c>
    </row>
    <row r="171" spans="1:2" x14ac:dyDescent="0.2">
      <c r="A171" s="49" t="s">
        <v>122</v>
      </c>
      <c r="B171" s="93" t="s">
        <v>260</v>
      </c>
    </row>
    <row r="172" spans="1:2" x14ac:dyDescent="0.2">
      <c r="A172" s="49" t="s">
        <v>427</v>
      </c>
      <c r="B172" s="93" t="s">
        <v>428</v>
      </c>
    </row>
    <row r="173" spans="1:2" x14ac:dyDescent="0.2">
      <c r="A173" s="49" t="s">
        <v>123</v>
      </c>
      <c r="B173" s="93" t="s">
        <v>261</v>
      </c>
    </row>
    <row r="174" spans="1:2" x14ac:dyDescent="0.2">
      <c r="A174" s="49" t="s">
        <v>405</v>
      </c>
      <c r="B174" s="93" t="s">
        <v>262</v>
      </c>
    </row>
    <row r="175" spans="1:2" x14ac:dyDescent="0.2">
      <c r="A175" s="49" t="s">
        <v>124</v>
      </c>
      <c r="B175" s="93" t="s">
        <v>264</v>
      </c>
    </row>
    <row r="176" spans="1:2" x14ac:dyDescent="0.2">
      <c r="A176" s="49" t="s">
        <v>125</v>
      </c>
      <c r="B176" s="93" t="s">
        <v>265</v>
      </c>
    </row>
    <row r="177" spans="1:2" x14ac:dyDescent="0.2">
      <c r="A177" s="49" t="s">
        <v>387</v>
      </c>
      <c r="B177" s="93" t="s">
        <v>388</v>
      </c>
    </row>
    <row r="178" spans="1:2" x14ac:dyDescent="0.2">
      <c r="A178" s="49" t="s">
        <v>55</v>
      </c>
      <c r="B178" s="93" t="s">
        <v>266</v>
      </c>
    </row>
    <row r="179" spans="1:2" x14ac:dyDescent="0.2">
      <c r="A179" s="49" t="s">
        <v>126</v>
      </c>
      <c r="B179" s="93" t="s">
        <v>267</v>
      </c>
    </row>
    <row r="180" spans="1:2" x14ac:dyDescent="0.2">
      <c r="A180" s="49" t="s">
        <v>127</v>
      </c>
      <c r="B180" s="93" t="s">
        <v>268</v>
      </c>
    </row>
    <row r="181" spans="1:2" x14ac:dyDescent="0.2">
      <c r="A181" s="49" t="s">
        <v>296</v>
      </c>
      <c r="B181" s="93" t="s">
        <v>194</v>
      </c>
    </row>
    <row r="182" spans="1:2" x14ac:dyDescent="0.2">
      <c r="A182" s="49"/>
      <c r="B182" s="49"/>
    </row>
    <row r="183" spans="1:2" x14ac:dyDescent="0.2">
      <c r="A183" s="49"/>
      <c r="B183" s="49"/>
    </row>
    <row r="184" spans="1:2" x14ac:dyDescent="0.2">
      <c r="A184" s="49"/>
      <c r="B184" s="49"/>
    </row>
    <row r="185" spans="1:2" x14ac:dyDescent="0.2">
      <c r="A185" s="49"/>
      <c r="B185" s="49"/>
    </row>
    <row r="186" spans="1:2" x14ac:dyDescent="0.2">
      <c r="A186" s="49"/>
      <c r="B186" s="49"/>
    </row>
    <row r="187" spans="1:2" x14ac:dyDescent="0.2">
      <c r="A187" s="49"/>
      <c r="B187" s="49"/>
    </row>
    <row r="188" spans="1:2" x14ac:dyDescent="0.2">
      <c r="A188" s="49"/>
      <c r="B188" s="49"/>
    </row>
    <row r="189" spans="1:2" x14ac:dyDescent="0.2">
      <c r="A189" s="49"/>
      <c r="B189" s="49"/>
    </row>
    <row r="190" spans="1:2" x14ac:dyDescent="0.2">
      <c r="A190" s="49"/>
      <c r="B190" s="49"/>
    </row>
    <row r="191" spans="1:2" x14ac:dyDescent="0.2">
      <c r="A191" s="49"/>
      <c r="B191" s="49"/>
    </row>
    <row r="192" spans="1:2" x14ac:dyDescent="0.2">
      <c r="A192" s="49"/>
      <c r="B192" s="49"/>
    </row>
    <row r="193" spans="1:2" x14ac:dyDescent="0.2">
      <c r="A193" s="49"/>
      <c r="B193" s="49"/>
    </row>
    <row r="194" spans="1:2" x14ac:dyDescent="0.2">
      <c r="A194" s="49"/>
      <c r="B194" s="49"/>
    </row>
    <row r="195" spans="1:2" x14ac:dyDescent="0.2">
      <c r="A195" s="49"/>
      <c r="B195" s="49"/>
    </row>
    <row r="196" spans="1:2" x14ac:dyDescent="0.2">
      <c r="A196" s="49"/>
      <c r="B196" s="49"/>
    </row>
    <row r="197" spans="1:2" x14ac:dyDescent="0.2">
      <c r="A197" s="49"/>
      <c r="B197" s="49"/>
    </row>
    <row r="198" spans="1:2" x14ac:dyDescent="0.2">
      <c r="A198" s="49"/>
      <c r="B198" s="49"/>
    </row>
    <row r="199" spans="1:2" x14ac:dyDescent="0.2">
      <c r="A199" s="49"/>
      <c r="B199" s="49"/>
    </row>
    <row r="200" spans="1:2" x14ac:dyDescent="0.2">
      <c r="A200" s="49"/>
      <c r="B200" s="49"/>
    </row>
    <row r="201" spans="1:2" x14ac:dyDescent="0.2">
      <c r="A201" s="49"/>
      <c r="B201" s="49"/>
    </row>
    <row r="202" spans="1:2" x14ac:dyDescent="0.2">
      <c r="A202" s="21"/>
      <c r="B202" s="49"/>
    </row>
    <row r="203" spans="1:2" x14ac:dyDescent="0.2">
      <c r="A203" s="21"/>
      <c r="B203" s="49"/>
    </row>
    <row r="204" spans="1:2" x14ac:dyDescent="0.2">
      <c r="A204" s="21"/>
      <c r="B204" s="49"/>
    </row>
    <row r="205" spans="1:2" x14ac:dyDescent="0.2">
      <c r="A205" s="21"/>
      <c r="B205" s="49"/>
    </row>
    <row r="206" spans="1:2" x14ac:dyDescent="0.2">
      <c r="A206" s="49"/>
      <c r="B206" s="49"/>
    </row>
    <row r="207" spans="1:2" x14ac:dyDescent="0.2">
      <c r="A207" s="21"/>
      <c r="B207" s="21"/>
    </row>
    <row r="208" spans="1:2" x14ac:dyDescent="0.2">
      <c r="A208" s="21"/>
      <c r="B208" s="21"/>
    </row>
    <row r="209" spans="1:2" x14ac:dyDescent="0.2">
      <c r="A209" s="21"/>
      <c r="B209" s="21"/>
    </row>
    <row r="210" spans="1:2" x14ac:dyDescent="0.2">
      <c r="A210" s="21"/>
      <c r="B210" s="21"/>
    </row>
    <row r="211" spans="1:2" x14ac:dyDescent="0.2">
      <c r="A211" s="21"/>
      <c r="B211" s="21"/>
    </row>
    <row r="212" spans="1:2" x14ac:dyDescent="0.2">
      <c r="A212" s="21"/>
      <c r="B212" s="21"/>
    </row>
    <row r="213" spans="1:2" x14ac:dyDescent="0.2">
      <c r="A213" s="21"/>
      <c r="B213" s="21"/>
    </row>
    <row r="214" spans="1:2" x14ac:dyDescent="0.2">
      <c r="A214" s="21"/>
      <c r="B214" s="21"/>
    </row>
    <row r="215" spans="1:2" x14ac:dyDescent="0.2">
      <c r="A215" s="21"/>
      <c r="B215" s="21"/>
    </row>
    <row r="216" spans="1:2" x14ac:dyDescent="0.2">
      <c r="A216" s="21"/>
      <c r="B216" s="21"/>
    </row>
    <row r="217" spans="1:2" x14ac:dyDescent="0.2">
      <c r="A217" s="21"/>
      <c r="B217" s="21"/>
    </row>
    <row r="218" spans="1:2" x14ac:dyDescent="0.2">
      <c r="A218" s="21"/>
      <c r="B218" s="21"/>
    </row>
    <row r="219" spans="1:2" x14ac:dyDescent="0.2">
      <c r="A219" s="21"/>
      <c r="B219" s="21"/>
    </row>
    <row r="220" spans="1:2" x14ac:dyDescent="0.2">
      <c r="A220" s="21"/>
      <c r="B220" s="21"/>
    </row>
    <row r="221" spans="1:2" x14ac:dyDescent="0.2">
      <c r="A221" s="21"/>
      <c r="B221" s="21"/>
    </row>
    <row r="222" spans="1:2" x14ac:dyDescent="0.2">
      <c r="A222" s="21"/>
      <c r="B222" s="21"/>
    </row>
    <row r="223" spans="1:2" x14ac:dyDescent="0.2">
      <c r="A223" s="21"/>
      <c r="B223" s="21"/>
    </row>
    <row r="224" spans="1:2" x14ac:dyDescent="0.2">
      <c r="A224" s="21"/>
      <c r="B224" s="21"/>
    </row>
    <row r="225" spans="1:2" x14ac:dyDescent="0.2">
      <c r="A225" s="21"/>
      <c r="B225" s="21"/>
    </row>
    <row r="226" spans="1:2" x14ac:dyDescent="0.2">
      <c r="A226" s="21"/>
      <c r="B226" s="21"/>
    </row>
    <row r="227" spans="1:2" x14ac:dyDescent="0.2">
      <c r="A227" s="21"/>
      <c r="B227" s="21"/>
    </row>
    <row r="228" spans="1:2" x14ac:dyDescent="0.2">
      <c r="A228" s="21"/>
      <c r="B228" s="21"/>
    </row>
    <row r="229" spans="1:2" x14ac:dyDescent="0.2">
      <c r="A229" s="21"/>
      <c r="B229" s="21"/>
    </row>
    <row r="230" spans="1:2" x14ac:dyDescent="0.2">
      <c r="A230" s="21"/>
      <c r="B230" s="21"/>
    </row>
    <row r="231" spans="1:2" x14ac:dyDescent="0.2">
      <c r="A231" s="21"/>
      <c r="B231" s="21"/>
    </row>
    <row r="232" spans="1:2" x14ac:dyDescent="0.2">
      <c r="A232" s="21"/>
      <c r="B232" s="21"/>
    </row>
    <row r="233" spans="1:2" x14ac:dyDescent="0.2">
      <c r="A233" s="21"/>
      <c r="B233" s="21"/>
    </row>
    <row r="234" spans="1:2" x14ac:dyDescent="0.2">
      <c r="A234" s="21"/>
      <c r="B234" s="21"/>
    </row>
    <row r="235" spans="1:2" x14ac:dyDescent="0.2">
      <c r="A235" s="21"/>
      <c r="B235" s="21"/>
    </row>
  </sheetData>
  <sheetProtection algorithmName="SHA-512" hashValue="H1oMgSrc5/56Zt76SFeghKRuiEShTaD/NLFgqn19J/bY5bQjZvWa/JU9vntZM3/tTS78FMe8vZmO7+dBcRvjEw==" saltValue="Q/VS3WiCz1MI8l3J2IgbwQ==" spinCount="100000" sheet="1" formatCells="0" formatColumns="0" formatRows="0"/>
  <mergeCells count="2">
    <mergeCell ref="A9:A10"/>
    <mergeCell ref="B9:B10"/>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U</vt:lpstr>
      <vt:lpstr>MM_AB</vt:lpstr>
      <vt:lpstr>MM_RATEN</vt:lpstr>
      <vt:lpstr>MM_Kons</vt:lpstr>
      <vt:lpstr>HH_Preis</vt:lpstr>
      <vt:lpstr>JJ_Abg</vt:lpstr>
      <vt:lpstr>JJ_Anz</vt:lpstr>
      <vt:lpstr>L</vt:lpstr>
    </vt:vector>
  </TitlesOfParts>
  <Company>E-Control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dc:creator>
  <cp:lastModifiedBy>Steiner Esther</cp:lastModifiedBy>
  <cp:lastPrinted>2008-01-16T14:45:22Z</cp:lastPrinted>
  <dcterms:created xsi:type="dcterms:W3CDTF">2007-12-18T14:27:55Z</dcterms:created>
  <dcterms:modified xsi:type="dcterms:W3CDTF">2022-12-06T15:30:19Z</dcterms:modified>
</cp:coreProperties>
</file>